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540" windowHeight="6045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<sst xmlns="http://schemas.openxmlformats.org/spreadsheetml/2006/main" count="235" uniqueCount="100">
  <si>
    <t>Language name:</t>
  </si>
  <si>
    <t>Filename (no extension)</t>
  </si>
  <si>
    <t>Filename (WAV)</t>
  </si>
  <si>
    <t>Filename (MP3)</t>
  </si>
  <si>
    <t>Unicode Text Entries</t>
  </si>
  <si>
    <t>Text Image File (JPG)</t>
  </si>
  <si>
    <t>JPG 2</t>
  </si>
  <si>
    <t>Text Image File (TIFF)</t>
  </si>
  <si>
    <t>TIFF 2</t>
  </si>
  <si>
    <t>Image Quality (TIFF)</t>
  </si>
  <si>
    <t>Image Quality (JPG)</t>
  </si>
  <si>
    <t>Recording Details</t>
  </si>
  <si>
    <t>Language Name</t>
  </si>
  <si>
    <t>Ethnologue Code</t>
  </si>
  <si>
    <t>Content</t>
  </si>
  <si>
    <t>Recording Location</t>
  </si>
  <si>
    <t>Recording Date</t>
  </si>
  <si>
    <t>Fieldworker(s)</t>
  </si>
  <si>
    <t>Speaker Name</t>
  </si>
  <si>
    <t>Digitization Quality</t>
  </si>
  <si>
    <t>MP3 Bit Rate</t>
  </si>
  <si>
    <t>Original Format</t>
  </si>
  <si>
    <t>Rights of Access</t>
  </si>
  <si>
    <t>Linguistic Subfield</t>
  </si>
  <si>
    <t>word_list_no_repetition</t>
  </si>
  <si>
    <t>number_of_first_word</t>
  </si>
  <si>
    <t>link_within_wordlist</t>
  </si>
  <si>
    <t>300 dpi</t>
  </si>
  <si>
    <t>Word List</t>
  </si>
  <si>
    <t>N/A</t>
  </si>
  <si>
    <t>44.1 kHz, 16-bit sound depth (bit rate=705 kbps)</t>
  </si>
  <si>
    <t>56 kbps</t>
  </si>
  <si>
    <t>This work is licensed under a Creative Commons license, available for viewing at http://creativecommons.org/licenses/by-nc/2.0/</t>
  </si>
  <si>
    <t>&lt;?xml version="1.0" encoding="UTF-8"?&gt;</t>
  </si>
  <si>
    <t>&lt;metadata&gt;</t>
  </si>
  <si>
    <t>&lt;headers&gt;</t>
  </si>
  <si>
    <t>&lt;entry_header&gt;Recording&lt;/entry_header&gt;</t>
  </si>
  <si>
    <t>&lt;lang_name_header&gt;Language&lt;/lang_name_header&gt;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</si>
  <si>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</si>
  <si>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</si>
  <si>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</si>
  <si>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</si>
  <si>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</si>
  <si>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 Name&lt;/speakers_header&gt;</t>
  </si>
  <si>
    <t>&lt;filename_audio_header&gt;Audio Filename&lt;/filename_audio_header&gt;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</si>
  <si>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</si>
  <si>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</si>
  <si>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</si>
  <si>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</si>
  <si>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</si>
  <si>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&lt;wordlist_header&gt;Unicode Word List&lt;/wordlist_header&gt;</t>
  </si>
  <si>
    <t>&lt;wordlist_entries_header&gt;Unicode Word List Entries&lt;/wordlist_entries_header&gt;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</si>
  <si>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</si>
  <si>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</si>
  <si>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</si>
  <si>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&lt;image_jpg2_header&gt;JPG Image 2&lt;/image_jpg2_header&gt;</t>
  </si>
  <si>
    <t>&lt;tif_quality_header&gt;TIFF Image Quality&lt;/tif_quality_header&gt;</t>
  </si>
  <si>
    <t>&lt;jpg_quality_header&gt;JPG Image Quality&lt;/jpg_quality_header&gt;</t>
  </si>
  <si>
    <t>&lt;details_header&gt;Details&lt;/details_header&gt;</t>
  </si>
  <si>
    <t>&lt;rights_header&gt;Rights of Access&lt;/rights_header&gt;</t>
  </si>
  <si>
    <t>&lt;wordlist_no_repetition_header&gt;&lt;/wordlist_no_repetition_header&gt;</t>
  </si>
  <si>
    <t>&lt;link_within_wordlist_header&gt;&lt;/link_within_wordlist_header&gt;</t>
  </si>
  <si>
    <t>&lt;/headers&gt;</t>
  </si>
  <si>
    <t>&lt;item&gt;</t>
  </si>
  <si>
    <t>&lt;/item&gt;</t>
  </si>
  <si>
    <t>&lt;/metadata&gt;</t>
  </si>
  <si>
    <t>UCLA Student</t>
  </si>
  <si>
    <t>Cassette Tape</t>
  </si>
  <si>
    <t>Phonetics</t>
  </si>
  <si>
    <t>Dialect</t>
  </si>
  <si>
    <t>Speaker Origin</t>
  </si>
  <si>
    <t>&lt;origin_header&gt;Speaker Origin&lt;/origin_header&gt;</t>
  </si>
  <si>
    <t>&lt;dialect_header&gt;Dialect&lt;/dialect_header&gt;</t>
  </si>
  <si>
    <t>UCLA Phonetics Lab</t>
  </si>
  <si>
    <t>Unicode Word List (HTML)</t>
  </si>
  <si>
    <t>Chinese, Wu</t>
  </si>
  <si>
    <t>wuu</t>
  </si>
  <si>
    <t>wuu_word-list_1980_01</t>
  </si>
  <si>
    <t>wuu_word-list_1986_01</t>
  </si>
  <si>
    <t>wuu_word-list_1987_01</t>
  </si>
  <si>
    <t>wuu_word-list_1980_01.html</t>
  </si>
  <si>
    <t>wuu_word-list_1986_01.html</t>
  </si>
  <si>
    <t>wuu_word-list_1987_01.html</t>
  </si>
  <si>
    <t>wuu_word-list_1980_01.jpg</t>
  </si>
  <si>
    <t>wuu_word-list_1986_01.jpg</t>
  </si>
  <si>
    <t>wuu_word-list_1987_01.jpg</t>
  </si>
  <si>
    <t>wuu_word-list_1980_01.tif</t>
  </si>
  <si>
    <t>wuu_word-list_1986_01.tif</t>
  </si>
  <si>
    <t>wuu_word-list_1987_01.tif</t>
  </si>
  <si>
    <t>Wuxi, Jiangsu Province, China</t>
  </si>
  <si>
    <t>Shanghai dialect</t>
  </si>
  <si>
    <t xml:space="preserve">Wuxi dialect </t>
  </si>
  <si>
    <t>Reel Tape</t>
  </si>
  <si>
    <t>1 - 25</t>
  </si>
  <si>
    <t>2 June, 1987</t>
  </si>
  <si>
    <t>13 June, 1986</t>
  </si>
  <si>
    <t>Speaker origin not specified</t>
  </si>
  <si>
    <t>1 - 87</t>
  </si>
  <si>
    <t>1 - 71</t>
  </si>
  <si>
    <t>22 May, 1980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</si>
</sst>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">
    <font>
      <sz val="10"/>
      <name val="Arial"/>
      <family val="0"/>
    </font>
    <font>
      <sz val="10"/>
      <name val="Doulos SI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zoomScale="90" zoomScaleNormal="90" workbookViewId="0" topLeftCell="X1">
      <selection activeCell="R5" sqref="R5"/>
    </sheetView>
  </sheetViews>
  <sheetFormatPr defaultColWidth="9.140625" defaultRowHeight="12.75"/>
  <cols>
    <col min="1" max="1" width="9.140625" style="1" customWidth="1"/>
    <col min="2" max="2" width="19.7109375" style="1" bestFit="1" customWidth="1"/>
    <col min="3" max="3" width="33.421875" style="1" bestFit="1" customWidth="1"/>
    <col min="4" max="4" width="23.00390625" style="1" bestFit="1" customWidth="1"/>
    <col min="5" max="5" width="23.140625" style="1" bestFit="1" customWidth="1"/>
    <col min="6" max="6" width="17.7109375" style="1" bestFit="1" customWidth="1"/>
    <col min="7" max="10" width="22.140625" style="1" bestFit="1" customWidth="1"/>
    <col min="11" max="11" width="17.57421875" style="1" bestFit="1" customWidth="1"/>
    <col min="12" max="12" width="16.7109375" style="1" bestFit="1" customWidth="1"/>
    <col min="13" max="13" width="21.57421875" style="1" bestFit="1" customWidth="1"/>
    <col min="14" max="14" width="15.7109375" style="1" bestFit="1" customWidth="1"/>
    <col min="15" max="15" width="14.57421875" style="1" bestFit="1" customWidth="1"/>
    <col min="16" max="16" width="9.00390625" style="1" bestFit="1" customWidth="1"/>
    <col min="17" max="17" width="31.00390625" style="1" bestFit="1" customWidth="1"/>
    <col min="18" max="18" width="13.28125" style="1" bestFit="1" customWidth="1"/>
    <col min="19" max="19" width="12.140625" style="1" bestFit="1" customWidth="1"/>
    <col min="20" max="20" width="28.8515625" style="1" bestFit="1" customWidth="1"/>
    <col min="21" max="21" width="19.57421875" style="1" customWidth="1"/>
    <col min="22" max="22" width="11.8515625" style="1" bestFit="1" customWidth="1"/>
    <col min="23" max="23" width="41.28125" style="1" bestFit="1" customWidth="1"/>
    <col min="24" max="24" width="11.57421875" style="1" bestFit="1" customWidth="1"/>
    <col min="25" max="25" width="13.8515625" style="1" bestFit="1" customWidth="1"/>
    <col min="26" max="26" width="14.140625" style="1" bestFit="1" customWidth="1"/>
    <col min="27" max="27" width="15.8515625" style="1" bestFit="1" customWidth="1"/>
    <col min="28" max="28" width="23.140625" style="1" bestFit="1" customWidth="1"/>
    <col min="29" max="29" width="17.421875" style="1" bestFit="1" customWidth="1"/>
    <col min="30" max="30" width="25.140625" style="1" bestFit="1" customWidth="1"/>
    <col min="31" max="16384" width="9.140625" style="1" customWidth="1"/>
  </cols>
  <sheetData>
    <row r="1" spans="2:3" ht="17.25">
      <c r="B1" s="1" t="s">
        <v>0</v>
      </c>
      <c r="C1" s="1" t="s">
        <v>75</v>
      </c>
    </row>
    <row r="3" spans="2:30" ht="17.25">
      <c r="B3" s="1" t="s">
        <v>1</v>
      </c>
      <c r="C3" s="1" t="s">
        <v>2</v>
      </c>
      <c r="D3" s="1" t="s">
        <v>3</v>
      </c>
      <c r="E3" s="1" t="s">
        <v>74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70</v>
      </c>
      <c r="U3" s="1" t="s">
        <v>69</v>
      </c>
      <c r="V3" s="1" t="s">
        <v>18</v>
      </c>
      <c r="W3" s="1" t="s">
        <v>19</v>
      </c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  <c r="AD3" s="1" t="s">
        <v>26</v>
      </c>
    </row>
    <row r="4" spans="1:30" ht="17.25">
      <c r="A4" s="1">
        <v>1</v>
      </c>
      <c r="B4" s="1" t="s">
        <v>77</v>
      </c>
      <c r="C4" s="1" t="str">
        <f>CONCATENATE(B4,".wav")</f>
        <v>wuu_word-list_1980_01.wav</v>
      </c>
      <c r="D4" s="1" t="str">
        <f>CONCATENATE(B4,".mp3")</f>
        <v>wuu_word-list_1980_01.mp3</v>
      </c>
      <c r="E4" s="1" t="s">
        <v>80</v>
      </c>
      <c r="F4" s="2" t="s">
        <v>93</v>
      </c>
      <c r="G4" s="1" t="s">
        <v>83</v>
      </c>
      <c r="I4" s="1" t="s">
        <v>86</v>
      </c>
      <c r="K4" s="1" t="s">
        <v>27</v>
      </c>
      <c r="L4" s="1" t="s">
        <v>27</v>
      </c>
      <c r="M4" s="1" t="str">
        <f>CONCATENATE("wuu_record_details.html#",A4)</f>
        <v>wuu_record_details.html#1</v>
      </c>
      <c r="N4" s="1" t="s">
        <v>75</v>
      </c>
      <c r="O4" s="1" t="s">
        <v>76</v>
      </c>
      <c r="P4" s="1" t="s">
        <v>28</v>
      </c>
      <c r="Q4" s="1" t="s">
        <v>73</v>
      </c>
      <c r="R4" s="1" t="s">
        <v>99</v>
      </c>
      <c r="S4" s="1" t="s">
        <v>66</v>
      </c>
      <c r="T4" s="1" t="s">
        <v>96</v>
      </c>
      <c r="U4" s="1" t="s">
        <v>90</v>
      </c>
      <c r="V4" s="1" t="s">
        <v>29</v>
      </c>
      <c r="W4" s="1" t="s">
        <v>30</v>
      </c>
      <c r="X4" s="1" t="s">
        <v>31</v>
      </c>
      <c r="Y4" s="1" t="s">
        <v>92</v>
      </c>
      <c r="Z4" s="1" t="s">
        <v>32</v>
      </c>
      <c r="AA4" s="1" t="s">
        <v>68</v>
      </c>
      <c r="AB4" s="1" t="str">
        <f>E4</f>
        <v>wuu_word-list_1980_01.html</v>
      </c>
      <c r="AC4" s="1">
        <v>1</v>
      </c>
      <c r="AD4" s="1" t="str">
        <f>CONCATENATE(E4,"#",AC4)</f>
        <v>wuu_word-list_1980_01.html#1</v>
      </c>
    </row>
    <row r="5" spans="1:30" ht="17.25">
      <c r="A5" s="1">
        <v>2</v>
      </c>
      <c r="B5" s="1" t="s">
        <v>78</v>
      </c>
      <c r="C5" s="1" t="str">
        <f aca="true" t="shared" si="0" ref="C5:C23">CONCATENATE(B5,".wav")</f>
        <v>wuu_word-list_1986_01.wav</v>
      </c>
      <c r="D5" s="1" t="str">
        <f aca="true" t="shared" si="1" ref="D5:D23">CONCATENATE(B5,".mp3")</f>
        <v>wuu_word-list_1986_01.mp3</v>
      </c>
      <c r="E5" s="1" t="s">
        <v>81</v>
      </c>
      <c r="F5" s="2" t="s">
        <v>98</v>
      </c>
      <c r="G5" s="1" t="s">
        <v>84</v>
      </c>
      <c r="I5" s="1" t="s">
        <v>87</v>
      </c>
      <c r="K5" s="1" t="s">
        <v>27</v>
      </c>
      <c r="L5" s="1" t="s">
        <v>27</v>
      </c>
      <c r="M5" s="1" t="str">
        <f>CONCATENATE("wuu_record_details.html#",A5)</f>
        <v>wuu_record_details.html#2</v>
      </c>
      <c r="N5" s="1" t="s">
        <v>75</v>
      </c>
      <c r="O5" s="1" t="s">
        <v>76</v>
      </c>
      <c r="P5" s="1" t="s">
        <v>28</v>
      </c>
      <c r="Q5" s="1" t="s">
        <v>73</v>
      </c>
      <c r="R5" s="1" t="s">
        <v>95</v>
      </c>
      <c r="S5" s="1" t="s">
        <v>66</v>
      </c>
      <c r="T5" s="1" t="s">
        <v>89</v>
      </c>
      <c r="U5" s="1" t="s">
        <v>91</v>
      </c>
      <c r="V5" s="1" t="s">
        <v>29</v>
      </c>
      <c r="W5" s="1" t="s">
        <v>30</v>
      </c>
      <c r="X5" s="1" t="s">
        <v>31</v>
      </c>
      <c r="Y5" s="1" t="s">
        <v>67</v>
      </c>
      <c r="Z5" s="1" t="s">
        <v>32</v>
      </c>
      <c r="AA5" s="1" t="s">
        <v>68</v>
      </c>
      <c r="AB5" s="1" t="str">
        <f aca="true" t="shared" si="2" ref="AB5:AB23">E5</f>
        <v>wuu_word-list_1986_01.html</v>
      </c>
      <c r="AC5" s="1">
        <v>1</v>
      </c>
      <c r="AD5" s="1" t="str">
        <f aca="true" t="shared" si="3" ref="AD5:AD23">CONCATENATE(E5,"#",AC5)</f>
        <v>wuu_word-list_1986_01.html#1</v>
      </c>
    </row>
    <row r="6" spans="1:30" ht="17.25">
      <c r="A6" s="1">
        <v>3</v>
      </c>
      <c r="B6" s="1" t="s">
        <v>79</v>
      </c>
      <c r="C6" s="1" t="str">
        <f t="shared" si="0"/>
        <v>wuu_word-list_1987_01.wav</v>
      </c>
      <c r="D6" s="1" t="str">
        <f t="shared" si="1"/>
        <v>wuu_word-list_1987_01.mp3</v>
      </c>
      <c r="E6" s="1" t="s">
        <v>82</v>
      </c>
      <c r="F6" s="2" t="s">
        <v>97</v>
      </c>
      <c r="G6" s="1" t="s">
        <v>85</v>
      </c>
      <c r="I6" s="1" t="s">
        <v>88</v>
      </c>
      <c r="K6" s="1" t="s">
        <v>27</v>
      </c>
      <c r="L6" s="1" t="s">
        <v>27</v>
      </c>
      <c r="M6" s="1" t="str">
        <f>CONCATENATE("wuu_record_details.html#",A6)</f>
        <v>wuu_record_details.html#3</v>
      </c>
      <c r="N6" s="1" t="s">
        <v>75</v>
      </c>
      <c r="O6" s="1" t="s">
        <v>76</v>
      </c>
      <c r="P6" s="1" t="s">
        <v>28</v>
      </c>
      <c r="Q6" s="1" t="s">
        <v>73</v>
      </c>
      <c r="R6" s="1" t="s">
        <v>94</v>
      </c>
      <c r="S6" s="1" t="s">
        <v>66</v>
      </c>
      <c r="T6" s="1" t="s">
        <v>89</v>
      </c>
      <c r="U6" s="1" t="s">
        <v>91</v>
      </c>
      <c r="V6" s="1" t="s">
        <v>29</v>
      </c>
      <c r="W6" s="1" t="s">
        <v>30</v>
      </c>
      <c r="X6" s="1" t="s">
        <v>31</v>
      </c>
      <c r="Y6" s="1" t="s">
        <v>67</v>
      </c>
      <c r="Z6" s="1" t="s">
        <v>32</v>
      </c>
      <c r="AA6" s="1" t="s">
        <v>68</v>
      </c>
      <c r="AB6" s="1" t="str">
        <f t="shared" si="2"/>
        <v>wuu_word-list_1987_01.html</v>
      </c>
      <c r="AC6" s="1">
        <v>1</v>
      </c>
      <c r="AD6" s="1" t="str">
        <f t="shared" si="3"/>
        <v>wuu_word-list_1987_01.html#1</v>
      </c>
    </row>
    <row r="7" spans="1:30" ht="17.25">
      <c r="A7" s="1">
        <v>4</v>
      </c>
      <c r="C7" s="1" t="str">
        <f t="shared" si="0"/>
        <v>.wav</v>
      </c>
      <c r="D7" s="1" t="str">
        <f t="shared" si="1"/>
        <v>.mp3</v>
      </c>
      <c r="F7" s="2"/>
      <c r="K7" s="1" t="s">
        <v>27</v>
      </c>
      <c r="L7" s="1" t="s">
        <v>27</v>
      </c>
      <c r="W7" s="1" t="s">
        <v>30</v>
      </c>
      <c r="X7" s="1" t="s">
        <v>31</v>
      </c>
      <c r="Z7" s="1" t="s">
        <v>32</v>
      </c>
      <c r="AA7" s="1" t="s">
        <v>68</v>
      </c>
      <c r="AB7" s="1">
        <f t="shared" si="2"/>
        <v>0</v>
      </c>
      <c r="AD7" s="1" t="str">
        <f t="shared" si="3"/>
        <v>#</v>
      </c>
    </row>
    <row r="8" spans="1:30" ht="17.25">
      <c r="A8" s="1">
        <v>5</v>
      </c>
      <c r="C8" s="1" t="str">
        <f t="shared" si="0"/>
        <v>.wav</v>
      </c>
      <c r="D8" s="1" t="str">
        <f t="shared" si="1"/>
        <v>.mp3</v>
      </c>
      <c r="F8" s="2"/>
      <c r="K8" s="1" t="s">
        <v>27</v>
      </c>
      <c r="L8" s="1" t="s">
        <v>27</v>
      </c>
      <c r="W8" s="1" t="s">
        <v>30</v>
      </c>
      <c r="X8" s="1" t="s">
        <v>31</v>
      </c>
      <c r="Z8" s="1" t="s">
        <v>32</v>
      </c>
      <c r="AA8" s="1" t="s">
        <v>68</v>
      </c>
      <c r="AB8" s="1">
        <f t="shared" si="2"/>
        <v>0</v>
      </c>
      <c r="AD8" s="1" t="str">
        <f t="shared" si="3"/>
        <v>#</v>
      </c>
    </row>
    <row r="9" spans="1:30" ht="17.25">
      <c r="A9" s="1">
        <v>6</v>
      </c>
      <c r="C9" s="1" t="str">
        <f t="shared" si="0"/>
        <v>.wav</v>
      </c>
      <c r="D9" s="1" t="str">
        <f t="shared" si="1"/>
        <v>.mp3</v>
      </c>
      <c r="F9" s="2"/>
      <c r="K9" s="1" t="s">
        <v>27</v>
      </c>
      <c r="L9" s="1" t="s">
        <v>27</v>
      </c>
      <c r="W9" s="1" t="s">
        <v>30</v>
      </c>
      <c r="X9" s="1" t="s">
        <v>31</v>
      </c>
      <c r="Z9" s="1" t="s">
        <v>32</v>
      </c>
      <c r="AA9" s="1" t="s">
        <v>68</v>
      </c>
      <c r="AB9" s="1">
        <f t="shared" si="2"/>
        <v>0</v>
      </c>
      <c r="AD9" s="1" t="str">
        <f t="shared" si="3"/>
        <v>#</v>
      </c>
    </row>
    <row r="10" spans="1:30" ht="17.25">
      <c r="A10" s="1">
        <v>7</v>
      </c>
      <c r="C10" s="1" t="str">
        <f t="shared" si="0"/>
        <v>.wav</v>
      </c>
      <c r="D10" s="1" t="str">
        <f t="shared" si="1"/>
        <v>.mp3</v>
      </c>
      <c r="F10" s="2"/>
      <c r="K10" s="1" t="s">
        <v>27</v>
      </c>
      <c r="L10" s="1" t="s">
        <v>27</v>
      </c>
      <c r="W10" s="1" t="s">
        <v>30</v>
      </c>
      <c r="X10" s="1" t="s">
        <v>31</v>
      </c>
      <c r="Z10" s="1" t="s">
        <v>32</v>
      </c>
      <c r="AA10" s="1" t="s">
        <v>68</v>
      </c>
      <c r="AB10" s="1">
        <f t="shared" si="2"/>
        <v>0</v>
      </c>
      <c r="AD10" s="1" t="str">
        <f t="shared" si="3"/>
        <v>#</v>
      </c>
    </row>
    <row r="11" spans="1:30" ht="17.25">
      <c r="A11" s="1">
        <v>8</v>
      </c>
      <c r="C11" s="1" t="str">
        <f t="shared" si="0"/>
        <v>.wav</v>
      </c>
      <c r="D11" s="1" t="str">
        <f t="shared" si="1"/>
        <v>.mp3</v>
      </c>
      <c r="F11" s="2"/>
      <c r="K11" s="1" t="s">
        <v>27</v>
      </c>
      <c r="L11" s="1" t="s">
        <v>27</v>
      </c>
      <c r="W11" s="1" t="s">
        <v>30</v>
      </c>
      <c r="X11" s="1" t="s">
        <v>31</v>
      </c>
      <c r="Z11" s="1" t="s">
        <v>32</v>
      </c>
      <c r="AA11" s="1" t="s">
        <v>68</v>
      </c>
      <c r="AB11" s="1">
        <f t="shared" si="2"/>
        <v>0</v>
      </c>
      <c r="AD11" s="1" t="str">
        <f t="shared" si="3"/>
        <v>#</v>
      </c>
    </row>
    <row r="12" spans="1:30" ht="17.25">
      <c r="A12" s="1">
        <v>9</v>
      </c>
      <c r="C12" s="1" t="str">
        <f t="shared" si="0"/>
        <v>.wav</v>
      </c>
      <c r="D12" s="1" t="str">
        <f t="shared" si="1"/>
        <v>.mp3</v>
      </c>
      <c r="F12" s="2"/>
      <c r="K12" s="1" t="s">
        <v>27</v>
      </c>
      <c r="L12" s="1" t="s">
        <v>27</v>
      </c>
      <c r="W12" s="1" t="s">
        <v>30</v>
      </c>
      <c r="X12" s="1" t="s">
        <v>31</v>
      </c>
      <c r="Z12" s="1" t="s">
        <v>32</v>
      </c>
      <c r="AA12" s="1" t="s">
        <v>68</v>
      </c>
      <c r="AB12" s="1">
        <f t="shared" si="2"/>
        <v>0</v>
      </c>
      <c r="AD12" s="1" t="str">
        <f t="shared" si="3"/>
        <v>#</v>
      </c>
    </row>
    <row r="13" spans="1:30" ht="17.25">
      <c r="A13" s="1">
        <v>10</v>
      </c>
      <c r="C13" s="1" t="str">
        <f t="shared" si="0"/>
        <v>.wav</v>
      </c>
      <c r="D13" s="1" t="str">
        <f t="shared" si="1"/>
        <v>.mp3</v>
      </c>
      <c r="F13" s="2"/>
      <c r="K13" s="1" t="s">
        <v>27</v>
      </c>
      <c r="L13" s="1" t="s">
        <v>27</v>
      </c>
      <c r="W13" s="1" t="s">
        <v>30</v>
      </c>
      <c r="X13" s="1" t="s">
        <v>31</v>
      </c>
      <c r="Z13" s="1" t="s">
        <v>32</v>
      </c>
      <c r="AA13" s="1" t="s">
        <v>68</v>
      </c>
      <c r="AB13" s="1">
        <f t="shared" si="2"/>
        <v>0</v>
      </c>
      <c r="AD13" s="1" t="str">
        <f t="shared" si="3"/>
        <v>#</v>
      </c>
    </row>
    <row r="14" spans="1:30" ht="17.25">
      <c r="A14" s="1">
        <v>11</v>
      </c>
      <c r="C14" s="1" t="str">
        <f t="shared" si="0"/>
        <v>.wav</v>
      </c>
      <c r="D14" s="1" t="str">
        <f t="shared" si="1"/>
        <v>.mp3</v>
      </c>
      <c r="F14" s="2"/>
      <c r="K14" s="1" t="s">
        <v>27</v>
      </c>
      <c r="L14" s="1" t="s">
        <v>27</v>
      </c>
      <c r="W14" s="1" t="s">
        <v>30</v>
      </c>
      <c r="X14" s="1" t="s">
        <v>31</v>
      </c>
      <c r="Z14" s="1" t="s">
        <v>32</v>
      </c>
      <c r="AA14" s="1" t="s">
        <v>68</v>
      </c>
      <c r="AB14" s="1">
        <f t="shared" si="2"/>
        <v>0</v>
      </c>
      <c r="AD14" s="1" t="str">
        <f t="shared" si="3"/>
        <v>#</v>
      </c>
    </row>
    <row r="15" spans="1:30" ht="17.25">
      <c r="A15" s="1">
        <v>12</v>
      </c>
      <c r="C15" s="1" t="str">
        <f t="shared" si="0"/>
        <v>.wav</v>
      </c>
      <c r="D15" s="1" t="str">
        <f t="shared" si="1"/>
        <v>.mp3</v>
      </c>
      <c r="F15" s="2"/>
      <c r="K15" s="1" t="s">
        <v>27</v>
      </c>
      <c r="L15" s="1" t="s">
        <v>27</v>
      </c>
      <c r="W15" s="1" t="s">
        <v>30</v>
      </c>
      <c r="X15" s="1" t="s">
        <v>31</v>
      </c>
      <c r="Z15" s="1" t="s">
        <v>32</v>
      </c>
      <c r="AA15" s="1" t="s">
        <v>68</v>
      </c>
      <c r="AB15" s="1">
        <f t="shared" si="2"/>
        <v>0</v>
      </c>
      <c r="AD15" s="1" t="str">
        <f t="shared" si="3"/>
        <v>#</v>
      </c>
    </row>
    <row r="16" spans="1:30" ht="17.25">
      <c r="A16" s="1">
        <v>13</v>
      </c>
      <c r="C16" s="1" t="str">
        <f t="shared" si="0"/>
        <v>.wav</v>
      </c>
      <c r="D16" s="1" t="str">
        <f t="shared" si="1"/>
        <v>.mp3</v>
      </c>
      <c r="F16" s="2"/>
      <c r="K16" s="1" t="s">
        <v>27</v>
      </c>
      <c r="L16" s="1" t="s">
        <v>27</v>
      </c>
      <c r="W16" s="1" t="s">
        <v>30</v>
      </c>
      <c r="X16" s="1" t="s">
        <v>31</v>
      </c>
      <c r="Z16" s="1" t="s">
        <v>32</v>
      </c>
      <c r="AA16" s="1" t="s">
        <v>68</v>
      </c>
      <c r="AB16" s="1">
        <f t="shared" si="2"/>
        <v>0</v>
      </c>
      <c r="AD16" s="1" t="str">
        <f t="shared" si="3"/>
        <v>#</v>
      </c>
    </row>
    <row r="17" spans="1:30" ht="17.25">
      <c r="A17" s="1">
        <v>14</v>
      </c>
      <c r="C17" s="1" t="str">
        <f t="shared" si="0"/>
        <v>.wav</v>
      </c>
      <c r="D17" s="1" t="str">
        <f t="shared" si="1"/>
        <v>.mp3</v>
      </c>
      <c r="F17" s="2"/>
      <c r="K17" s="1" t="s">
        <v>27</v>
      </c>
      <c r="L17" s="1" t="s">
        <v>27</v>
      </c>
      <c r="W17" s="1" t="s">
        <v>30</v>
      </c>
      <c r="X17" s="1" t="s">
        <v>31</v>
      </c>
      <c r="Z17" s="1" t="s">
        <v>32</v>
      </c>
      <c r="AA17" s="1" t="s">
        <v>68</v>
      </c>
      <c r="AB17" s="1">
        <f t="shared" si="2"/>
        <v>0</v>
      </c>
      <c r="AD17" s="1" t="str">
        <f t="shared" si="3"/>
        <v>#</v>
      </c>
    </row>
    <row r="18" spans="1:30" ht="17.25">
      <c r="A18" s="1">
        <v>15</v>
      </c>
      <c r="C18" s="1" t="str">
        <f t="shared" si="0"/>
        <v>.wav</v>
      </c>
      <c r="D18" s="1" t="str">
        <f t="shared" si="1"/>
        <v>.mp3</v>
      </c>
      <c r="F18" s="2"/>
      <c r="K18" s="1" t="s">
        <v>27</v>
      </c>
      <c r="L18" s="1" t="s">
        <v>27</v>
      </c>
      <c r="W18" s="1" t="s">
        <v>30</v>
      </c>
      <c r="X18" s="1" t="s">
        <v>31</v>
      </c>
      <c r="Z18" s="1" t="s">
        <v>32</v>
      </c>
      <c r="AA18" s="1" t="s">
        <v>68</v>
      </c>
      <c r="AB18" s="1">
        <f t="shared" si="2"/>
        <v>0</v>
      </c>
      <c r="AD18" s="1" t="str">
        <f t="shared" si="3"/>
        <v>#</v>
      </c>
    </row>
    <row r="19" spans="1:30" ht="17.25">
      <c r="A19" s="1">
        <v>16</v>
      </c>
      <c r="C19" s="1" t="str">
        <f t="shared" si="0"/>
        <v>.wav</v>
      </c>
      <c r="D19" s="1" t="str">
        <f t="shared" si="1"/>
        <v>.mp3</v>
      </c>
      <c r="F19" s="2"/>
      <c r="K19" s="1" t="s">
        <v>27</v>
      </c>
      <c r="L19" s="1" t="s">
        <v>27</v>
      </c>
      <c r="W19" s="1" t="s">
        <v>30</v>
      </c>
      <c r="X19" s="1" t="s">
        <v>31</v>
      </c>
      <c r="Z19" s="1" t="s">
        <v>32</v>
      </c>
      <c r="AA19" s="1" t="s">
        <v>68</v>
      </c>
      <c r="AB19" s="1">
        <f t="shared" si="2"/>
        <v>0</v>
      </c>
      <c r="AD19" s="1" t="str">
        <f t="shared" si="3"/>
        <v>#</v>
      </c>
    </row>
    <row r="20" spans="1:30" ht="17.25">
      <c r="A20" s="1">
        <v>17</v>
      </c>
      <c r="C20" s="1" t="str">
        <f t="shared" si="0"/>
        <v>.wav</v>
      </c>
      <c r="D20" s="1" t="str">
        <f t="shared" si="1"/>
        <v>.mp3</v>
      </c>
      <c r="F20" s="2"/>
      <c r="K20" s="1" t="s">
        <v>27</v>
      </c>
      <c r="L20" s="1" t="s">
        <v>27</v>
      </c>
      <c r="W20" s="1" t="s">
        <v>30</v>
      </c>
      <c r="X20" s="1" t="s">
        <v>31</v>
      </c>
      <c r="Z20" s="1" t="s">
        <v>32</v>
      </c>
      <c r="AA20" s="1" t="s">
        <v>68</v>
      </c>
      <c r="AB20" s="1">
        <f t="shared" si="2"/>
        <v>0</v>
      </c>
      <c r="AD20" s="1" t="str">
        <f t="shared" si="3"/>
        <v>#</v>
      </c>
    </row>
    <row r="21" spans="1:30" ht="17.25">
      <c r="A21" s="1">
        <v>18</v>
      </c>
      <c r="C21" s="1" t="str">
        <f t="shared" si="0"/>
        <v>.wav</v>
      </c>
      <c r="D21" s="1" t="str">
        <f t="shared" si="1"/>
        <v>.mp3</v>
      </c>
      <c r="F21" s="2"/>
      <c r="K21" s="1" t="s">
        <v>27</v>
      </c>
      <c r="L21" s="1" t="s">
        <v>27</v>
      </c>
      <c r="W21" s="1" t="s">
        <v>30</v>
      </c>
      <c r="X21" s="1" t="s">
        <v>31</v>
      </c>
      <c r="Z21" s="1" t="s">
        <v>32</v>
      </c>
      <c r="AA21" s="1" t="s">
        <v>68</v>
      </c>
      <c r="AB21" s="1">
        <f t="shared" si="2"/>
        <v>0</v>
      </c>
      <c r="AD21" s="1" t="str">
        <f t="shared" si="3"/>
        <v>#</v>
      </c>
    </row>
    <row r="22" spans="1:30" ht="17.25">
      <c r="A22" s="1">
        <v>19</v>
      </c>
      <c r="C22" s="1" t="str">
        <f t="shared" si="0"/>
        <v>.wav</v>
      </c>
      <c r="D22" s="1" t="str">
        <f t="shared" si="1"/>
        <v>.mp3</v>
      </c>
      <c r="F22" s="2"/>
      <c r="K22" s="1" t="s">
        <v>27</v>
      </c>
      <c r="L22" s="1" t="s">
        <v>27</v>
      </c>
      <c r="W22" s="1" t="s">
        <v>30</v>
      </c>
      <c r="X22" s="1" t="s">
        <v>31</v>
      </c>
      <c r="Z22" s="1" t="s">
        <v>32</v>
      </c>
      <c r="AA22" s="1" t="s">
        <v>68</v>
      </c>
      <c r="AB22" s="1">
        <f t="shared" si="2"/>
        <v>0</v>
      </c>
      <c r="AD22" s="1" t="str">
        <f t="shared" si="3"/>
        <v>#</v>
      </c>
    </row>
    <row r="23" spans="1:30" ht="17.25">
      <c r="A23" s="1">
        <v>20</v>
      </c>
      <c r="C23" s="1" t="str">
        <f t="shared" si="0"/>
        <v>.wav</v>
      </c>
      <c r="D23" s="1" t="str">
        <f t="shared" si="1"/>
        <v>.mp3</v>
      </c>
      <c r="F23" s="2"/>
      <c r="K23" s="1" t="s">
        <v>27</v>
      </c>
      <c r="L23" s="1" t="s">
        <v>27</v>
      </c>
      <c r="W23" s="1" t="s">
        <v>30</v>
      </c>
      <c r="X23" s="1" t="s">
        <v>31</v>
      </c>
      <c r="Z23" s="1" t="s">
        <v>32</v>
      </c>
      <c r="AA23" s="1" t="s">
        <v>68</v>
      </c>
      <c r="AB23" s="1">
        <f t="shared" si="2"/>
        <v>0</v>
      </c>
      <c r="AD23" s="1" t="str">
        <f t="shared" si="3"/>
        <v>#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"/>
  <sheetViews>
    <sheetView workbookViewId="0" topLeftCell="A1">
      <selection activeCell="B6" sqref="B6:AU22"/>
    </sheetView>
  </sheetViews>
  <sheetFormatPr defaultColWidth="9.140625" defaultRowHeight="12.75"/>
  <cols>
    <col min="1" max="1" width="38.421875" style="1" bestFit="1" customWidth="1"/>
    <col min="2" max="2" width="37.140625" style="1" bestFit="1" customWidth="1"/>
    <col min="3" max="3" width="44.7109375" style="1" bestFit="1" customWidth="1"/>
    <col min="4" max="4" width="44.7109375" style="1" customWidth="1"/>
    <col min="5" max="5" width="65.421875" style="1" bestFit="1" customWidth="1"/>
    <col min="6" max="6" width="48.421875" style="1" bestFit="1" customWidth="1"/>
    <col min="7" max="7" width="69.421875" style="1" bestFit="1" customWidth="1"/>
    <col min="8" max="8" width="56.421875" style="1" bestFit="1" customWidth="1"/>
    <col min="9" max="9" width="50.7109375" style="1" bestFit="1" customWidth="1"/>
    <col min="10" max="10" width="49.421875" style="1" bestFit="1" customWidth="1"/>
    <col min="11" max="11" width="45.00390625" style="1" bestFit="1" customWidth="1"/>
    <col min="12" max="12" width="56.421875" style="1" bestFit="1" customWidth="1"/>
    <col min="13" max="14" width="54.8515625" style="1" bestFit="1" customWidth="1"/>
    <col min="15" max="15" width="68.57421875" style="1" bestFit="1" customWidth="1"/>
    <col min="16" max="16" width="51.00390625" style="1" bestFit="1" customWidth="1"/>
    <col min="17" max="17" width="70.00390625" style="1" bestFit="1" customWidth="1"/>
    <col min="18" max="18" width="49.28125" style="1" bestFit="1" customWidth="1"/>
    <col min="19" max="19" width="67.140625" style="1" bestFit="1" customWidth="1"/>
    <col min="20" max="20" width="43.8515625" style="1" bestFit="1" customWidth="1"/>
    <col min="21" max="21" width="47.57421875" style="1" bestFit="1" customWidth="1"/>
    <col min="22" max="22" width="46.421875" style="1" bestFit="1" customWidth="1"/>
    <col min="23" max="23" width="48.57421875" style="1" bestFit="1" customWidth="1"/>
    <col min="24" max="24" width="52.140625" style="1" bestFit="1" customWidth="1"/>
    <col min="25" max="25" width="53.140625" style="1" bestFit="1" customWidth="1"/>
    <col min="26" max="26" width="40.140625" style="1" bestFit="1" customWidth="1"/>
    <col min="27" max="27" width="122.57421875" style="1" bestFit="1" customWidth="1"/>
    <col min="28" max="28" width="66.57421875" style="1" bestFit="1" customWidth="1"/>
    <col min="29" max="29" width="66.00390625" style="1" bestFit="1" customWidth="1"/>
    <col min="30" max="30" width="11.00390625" style="1" bestFit="1" customWidth="1"/>
    <col min="31" max="16384" width="9.140625" style="1" customWidth="1"/>
  </cols>
  <sheetData>
    <row r="1" spans="1:5" ht="17.25">
      <c r="A1" s="1" t="s">
        <v>33</v>
      </c>
      <c r="C1" s="1" t="s">
        <v>34</v>
      </c>
      <c r="E1" s="1" t="str">
        <f>CONCATENATE("&lt;language_name&gt;",'Raw Metadata'!C1,"&lt;/language_name&gt;")</f>
        <v>&lt;language_name&gt;Chinese, Wu&lt;/language_name&gt;</v>
      </c>
    </row>
    <row r="2" spans="1:30" ht="17.25">
      <c r="A2" s="1" t="s">
        <v>35</v>
      </c>
      <c r="B2" s="1" t="s">
        <v>36</v>
      </c>
      <c r="C2" s="1" t="s">
        <v>37</v>
      </c>
      <c r="D2" s="1" t="s">
        <v>72</v>
      </c>
      <c r="E2" s="1" t="s">
        <v>38</v>
      </c>
      <c r="F2" s="1" t="s">
        <v>39</v>
      </c>
      <c r="G2" s="1" t="s">
        <v>40</v>
      </c>
      <c r="H2" s="1" t="s">
        <v>41</v>
      </c>
      <c r="I2" s="1" t="s">
        <v>42</v>
      </c>
      <c r="J2" s="1" t="s">
        <v>71</v>
      </c>
      <c r="K2" s="1" t="s">
        <v>43</v>
      </c>
      <c r="L2" s="1" t="s">
        <v>44</v>
      </c>
      <c r="M2" s="1" t="s">
        <v>45</v>
      </c>
      <c r="N2" s="1" t="s">
        <v>46</v>
      </c>
      <c r="O2" s="1" t="s">
        <v>47</v>
      </c>
      <c r="P2" s="1" t="s">
        <v>48</v>
      </c>
      <c r="Q2" s="1" t="s">
        <v>49</v>
      </c>
      <c r="R2" s="1" t="s">
        <v>50</v>
      </c>
      <c r="S2" s="1" t="s">
        <v>51</v>
      </c>
      <c r="T2" s="1" t="s">
        <v>52</v>
      </c>
      <c r="U2" s="1" t="s">
        <v>53</v>
      </c>
      <c r="V2" s="1" t="s">
        <v>54</v>
      </c>
      <c r="W2" s="1" t="s">
        <v>55</v>
      </c>
      <c r="X2" s="1" t="s">
        <v>56</v>
      </c>
      <c r="Y2" s="1" t="s">
        <v>57</v>
      </c>
      <c r="Z2" s="1" t="s">
        <v>58</v>
      </c>
      <c r="AA2" s="1" t="s">
        <v>59</v>
      </c>
      <c r="AB2" s="1" t="s">
        <v>60</v>
      </c>
      <c r="AC2" s="1" t="s">
        <v>61</v>
      </c>
      <c r="AD2" s="1" t="s">
        <v>62</v>
      </c>
    </row>
    <row r="3" spans="1:30" ht="17.25">
      <c r="A3" s="1" t="s">
        <v>63</v>
      </c>
      <c r="B3" s="1" t="str">
        <f>CONCATENATE("&lt;entry&gt;",'Raw Metadata'!A4,"&lt;/entry&gt;")</f>
        <v>&lt;entry&gt;1&lt;/entry&gt;</v>
      </c>
      <c r="C3" s="1" t="str">
        <f>CONCATENATE("&lt;lang_name&gt;",'Raw Metadata'!N4,"&lt;/lang_name&gt;")</f>
        <v>&lt;lang_name&gt;Chinese, Wu&lt;/lang_name&gt;</v>
      </c>
      <c r="D3" s="1" t="str">
        <f>CONCATENATE("&lt;dialect&gt;",'Raw Metadata'!U4,"&lt;/dialect&gt;")</f>
        <v>&lt;dialect&gt;Shanghai dialect&lt;/dialect&gt;</v>
      </c>
      <c r="E3" s="1" t="str">
        <f>CONCATENATE("&lt;sil_code&gt;",'Raw Metadata'!O4,"&lt;/sil_code&gt;")</f>
        <v>&lt;sil_code&gt;wuu&lt;/sil_code&gt;</v>
      </c>
      <c r="F3" s="1" t="str">
        <f>CONCATENATE("&lt;content&gt;",'Raw Metadata'!P4,"&lt;/content&gt;")</f>
        <v>&lt;content&gt;Word List&lt;/content&gt;</v>
      </c>
      <c r="G3" s="1" t="str">
        <f>CONCATENATE("&lt;recording_location&gt;",'Raw Metadata'!Q4,"&lt;/recording_location&gt;")</f>
        <v>&lt;recording_location&gt;UCLA Phonetics Lab&lt;/recording_location&gt;</v>
      </c>
      <c r="H3" s="1" t="str">
        <f>CONCATENATE("&lt;recording_date&gt;",'Raw Metadata'!R4,"&lt;/recording_date&gt;")</f>
        <v>&lt;recording_date&gt;22 May, 1980&lt;/recording_date&gt;</v>
      </c>
      <c r="I3" s="1" t="str">
        <f>CONCATENATE("&lt;fieldworkers&gt;",'Raw Metadata'!S4,"&lt;/fieldworkers&gt;")</f>
        <v>&lt;fieldworkers&gt;UCLA Student&lt;/fieldworkers&gt;</v>
      </c>
      <c r="J3" s="1" t="str">
        <f>CONCATENATE("&lt;origin&gt;",'Raw Metadata'!T4,"&lt;/origin&gt;")</f>
        <v>&lt;origin&gt;Speaker origin not specified&lt;/origin&gt;</v>
      </c>
      <c r="K3" s="1" t="str">
        <f>CONCATENATE("&lt;speakers&gt;",'Raw Metadata'!V4,"&lt;/speakers&gt;")</f>
        <v>&lt;speakers&gt;N/A&lt;/speakers&gt;</v>
      </c>
      <c r="L3" s="1" t="str">
        <f>CONCATENATE("&lt;filename_audio&gt;",'Raw Metadata'!B4,"&lt;/filename_audio&gt;")</f>
        <v>&lt;filename_audio&gt;wuu_word-list_1980_01&lt;/filename_audio&gt;</v>
      </c>
      <c r="M3" s="1" t="str">
        <f>CONCATENATE("&lt;filename_wav&gt;",'Raw Metadata'!C4,"&lt;/filename_wav&gt;")</f>
        <v>&lt;filename_wav&gt;wuu_word-list_1980_01.wav&lt;/filename_wav&gt;</v>
      </c>
      <c r="N3" s="1" t="str">
        <f>CONCATENATE("&lt;filename_mp3&gt;",'Raw Metadata'!D4,"&lt;/filename_mp3&gt;")</f>
        <v>&lt;filename_mp3&gt;wuu_word-list_1980_01.mp3&lt;/filename_mp3&gt;</v>
      </c>
      <c r="O3" s="1" t="str">
        <f>CONCATENATE("&lt;wav_quality&gt;",'Raw Metadata'!W4,"&lt;/wav_quality&gt;")</f>
        <v>&lt;wav_quality&gt;44.1 kHz, 16-bit sound depth (bit rate=705 kbps)&lt;/wav_quality&gt;</v>
      </c>
      <c r="P3" s="1" t="str">
        <f>CONCATENATE("&lt;mp3_quality&gt;",'Raw Metadata'!X4,"&lt;/mp3_quality&gt;")</f>
        <v>&lt;mp3_quality&gt;56 kbps&lt;/mp3_quality&gt;</v>
      </c>
      <c r="Q3" s="1" t="str">
        <f>CONCATENATE("&lt;original_medium&gt;",'Raw Metadata'!Y4,"&lt;/original_medium&gt;")</f>
        <v>&lt;original_medium&gt;Reel Tape&lt;/original_medium&gt;</v>
      </c>
      <c r="R3" s="1" t="str">
        <f>CONCATENATE("&lt;wordlist&gt;",'Raw Metadata'!E4,"&lt;/wordlist&gt;")</f>
        <v>&lt;wordlist&gt;wuu_word-list_1980_01.html&lt;/wordlist&gt;</v>
      </c>
      <c r="S3" s="1" t="str">
        <f>CONCATENATE("&lt;wordlist_entries&gt;",'Raw Metadata'!F4,"&lt;/wordlist_entries&gt;")</f>
        <v>&lt;wordlist_entries&gt;1 - 25&lt;/wordlist_entries&gt;</v>
      </c>
      <c r="T3" s="1" t="str">
        <f>CONCATENATE("&lt;image_tif&gt;",'Raw Metadata'!I4,"&lt;/image_tif&gt;")</f>
        <v>&lt;image_tif&gt;wuu_word-list_1980_01.tif&lt;/image_tif&gt;</v>
      </c>
      <c r="U3" s="1" t="str">
        <f>CONCATENATE("&lt;image_tif2&gt;",'Raw Metadata'!J4,"&lt;/image_tif2&gt;")</f>
        <v>&lt;image_tif2&gt;&lt;/image_tif2&gt;</v>
      </c>
      <c r="V3" s="1" t="str">
        <f>CONCATENATE("&lt;image_jpg&gt;",'Raw Metadata'!G4,"&lt;/image_jpg&gt;")</f>
        <v>&lt;image_jpg&gt;wuu_word-list_1980_01.jpg&lt;/image_jpg&gt;</v>
      </c>
      <c r="W3" s="1" t="str">
        <f>CONCATENATE("&lt;image_jpg2&gt;",'Raw Metadata'!H4,"&lt;/image_jpg2&gt;")</f>
        <v>&lt;image_jpg2&gt;&lt;/image_jpg2&gt;</v>
      </c>
      <c r="X3" s="1" t="str">
        <f>CONCATENATE("&lt;tif_quality&gt;",'Raw Metadata'!K4,"&lt;/tif_quality&gt;")</f>
        <v>&lt;tif_quality&gt;300 dpi&lt;/tif_quality&gt;</v>
      </c>
      <c r="Y3" s="1" t="str">
        <f>CONCATENATE("&lt;jpg_quality&gt;",'Raw Metadata'!L4,"&lt;/jpg_quality&gt;")</f>
        <v>&lt;jpg_quality&gt;300 dpi&lt;/jpg_quality&gt;</v>
      </c>
      <c r="Z3" s="1" t="str">
        <f>CONCATENATE("&lt;details&gt;",'Raw Metadata'!M4,"&lt;/details&gt;")</f>
        <v>&lt;details&gt;wuu_record_details.html#1&lt;/details&gt;</v>
      </c>
      <c r="AA3" s="1" t="str">
        <f>CONCATENATE("&lt;rights&gt;",'Raw Metadata'!Z4,"&lt;/rights&gt;")</f>
        <v>&lt;rights&gt;This work is licensed under a Creative Commons license, available for viewing at http://creativecommons.org/licenses/by-nc/2.0/&lt;/rights&gt;</v>
      </c>
      <c r="AB3" s="1" t="str">
        <f>CONCATENATE("&lt;wordlist_no_repetition&gt;",'Raw Metadata'!AB4,"&lt;/wordlist_no_repetition&gt;")</f>
        <v>&lt;wordlist_no_repetition&gt;wuu_word-list_1980_01.html&lt;/wordlist_no_repetition&gt;</v>
      </c>
      <c r="AC3" s="1" t="str">
        <f>CONCATENATE("&lt;link_within_wordlist&gt;",'Raw Metadata'!AD4,"&lt;/link_within_wordlist&gt;")</f>
        <v>&lt;link_within_wordlist&gt;wuu_word-list_1980_01.html#1&lt;/link_within_wordlist&gt;</v>
      </c>
      <c r="AD3" s="1" t="s">
        <v>64</v>
      </c>
    </row>
    <row r="4" spans="1:30" ht="17.25">
      <c r="A4" s="1" t="s">
        <v>63</v>
      </c>
      <c r="B4" s="1" t="str">
        <f>CONCATENATE("&lt;entry&gt;",'Raw Metadata'!A5,"&lt;/entry&gt;")</f>
        <v>&lt;entry&gt;2&lt;/entry&gt;</v>
      </c>
      <c r="C4" s="1" t="str">
        <f>CONCATENATE("&lt;lang_name&gt;",'Raw Metadata'!N5,"&lt;/lang_name&gt;")</f>
        <v>&lt;lang_name&gt;Chinese, Wu&lt;/lang_name&gt;</v>
      </c>
      <c r="D4" s="1" t="str">
        <f>CONCATENATE("&lt;dialect&gt;",'Raw Metadata'!U5,"&lt;/dialect&gt;")</f>
        <v>&lt;dialect&gt;Wuxi dialect &lt;/dialect&gt;</v>
      </c>
      <c r="E4" s="1" t="str">
        <f>CONCATENATE("&lt;sil_code&gt;",'Raw Metadata'!O5,"&lt;/sil_code&gt;")</f>
        <v>&lt;sil_code&gt;wuu&lt;/sil_code&gt;</v>
      </c>
      <c r="F4" s="1" t="str">
        <f>CONCATENATE("&lt;content&gt;",'Raw Metadata'!P5,"&lt;/content&gt;")</f>
        <v>&lt;content&gt;Word List&lt;/content&gt;</v>
      </c>
      <c r="G4" s="1" t="str">
        <f>CONCATENATE("&lt;recording_location&gt;",'Raw Metadata'!Q5,"&lt;/recording_location&gt;")</f>
        <v>&lt;recording_location&gt;UCLA Phonetics Lab&lt;/recording_location&gt;</v>
      </c>
      <c r="H4" s="1" t="str">
        <f>CONCATENATE("&lt;recording_date&gt;",'Raw Metadata'!R5,"&lt;/recording_date&gt;")</f>
        <v>&lt;recording_date&gt;13 June, 1986&lt;/recording_date&gt;</v>
      </c>
      <c r="I4" s="1" t="str">
        <f>CONCATENATE("&lt;fieldworkers&gt;",'Raw Metadata'!S5,"&lt;/fieldworkers&gt;")</f>
        <v>&lt;fieldworkers&gt;UCLA Student&lt;/fieldworkers&gt;</v>
      </c>
      <c r="J4" s="1" t="str">
        <f>CONCATENATE("&lt;origin&gt;",'Raw Metadata'!T5,"&lt;/origin&gt;")</f>
        <v>&lt;origin&gt;Wuxi, Jiangsu Province, China&lt;/origin&gt;</v>
      </c>
      <c r="K4" s="1" t="str">
        <f>CONCATENATE("&lt;speakers&gt;",'Raw Metadata'!V5,"&lt;/speakers&gt;")</f>
        <v>&lt;speakers&gt;N/A&lt;/speakers&gt;</v>
      </c>
      <c r="L4" s="1" t="str">
        <f>CONCATENATE("&lt;filename_audio&gt;",'Raw Metadata'!B5,"&lt;/filename_audio&gt;")</f>
        <v>&lt;filename_audio&gt;wuu_word-list_1986_01&lt;/filename_audio&gt;</v>
      </c>
      <c r="M4" s="1" t="str">
        <f>CONCATENATE("&lt;filename_wav&gt;",'Raw Metadata'!C5,"&lt;/filename_wav&gt;")</f>
        <v>&lt;filename_wav&gt;wuu_word-list_1986_01.wav&lt;/filename_wav&gt;</v>
      </c>
      <c r="N4" s="1" t="str">
        <f>CONCATENATE("&lt;filename_mp3&gt;",'Raw Metadata'!D5,"&lt;/filename_mp3&gt;")</f>
        <v>&lt;filename_mp3&gt;wuu_word-list_1986_01.mp3&lt;/filename_mp3&gt;</v>
      </c>
      <c r="O4" s="1" t="str">
        <f>CONCATENATE("&lt;wav_quality&gt;",'Raw Metadata'!W5,"&lt;/wav_quality&gt;")</f>
        <v>&lt;wav_quality&gt;44.1 kHz, 16-bit sound depth (bit rate=705 kbps)&lt;/wav_quality&gt;</v>
      </c>
      <c r="P4" s="1" t="str">
        <f>CONCATENATE("&lt;mp3_quality&gt;",'Raw Metadata'!X5,"&lt;/mp3_quality&gt;")</f>
        <v>&lt;mp3_quality&gt;56 kbps&lt;/mp3_quality&gt;</v>
      </c>
      <c r="Q4" s="1" t="str">
        <f>CONCATENATE("&lt;original_medium&gt;",'Raw Metadata'!Y5,"&lt;/original_medium&gt;")</f>
        <v>&lt;original_medium&gt;Cassette Tape&lt;/original_medium&gt;</v>
      </c>
      <c r="R4" s="1" t="str">
        <f>CONCATENATE("&lt;wordlist&gt;",'Raw Metadata'!E5,"&lt;/wordlist&gt;")</f>
        <v>&lt;wordlist&gt;wuu_word-list_1986_01.html&lt;/wordlist&gt;</v>
      </c>
      <c r="S4" s="1" t="str">
        <f>CONCATENATE("&lt;wordlist_entries&gt;",'Raw Metadata'!F5,"&lt;/wordlist_entries&gt;")</f>
        <v>&lt;wordlist_entries&gt;1 - 71&lt;/wordlist_entries&gt;</v>
      </c>
      <c r="T4" s="1" t="str">
        <f>CONCATENATE("&lt;image_tif&gt;",'Raw Metadata'!I5,"&lt;/image_tif&gt;")</f>
        <v>&lt;image_tif&gt;wuu_word-list_1986_01.tif&lt;/image_tif&gt;</v>
      </c>
      <c r="U4" s="1" t="str">
        <f>CONCATENATE("&lt;image_tif2&gt;",'Raw Metadata'!J5,"&lt;/image_tif2&gt;")</f>
        <v>&lt;image_tif2&gt;&lt;/image_tif2&gt;</v>
      </c>
      <c r="V4" s="1" t="str">
        <f>CONCATENATE("&lt;image_jpg&gt;",'Raw Metadata'!G5,"&lt;/image_jpg&gt;")</f>
        <v>&lt;image_jpg&gt;wuu_word-list_1986_01.jpg&lt;/image_jpg&gt;</v>
      </c>
      <c r="W4" s="1" t="str">
        <f>CONCATENATE("&lt;image_jpg2&gt;",'Raw Metadata'!H5,"&lt;/image_jpg2&gt;")</f>
        <v>&lt;image_jpg2&gt;&lt;/image_jpg2&gt;</v>
      </c>
      <c r="X4" s="1" t="str">
        <f>CONCATENATE("&lt;tif_quality&gt;",'Raw Metadata'!K5,"&lt;/tif_quality&gt;")</f>
        <v>&lt;tif_quality&gt;300 dpi&lt;/tif_quality&gt;</v>
      </c>
      <c r="Y4" s="1" t="str">
        <f>CONCATENATE("&lt;jpg_quality&gt;",'Raw Metadata'!L5,"&lt;/jpg_quality&gt;")</f>
        <v>&lt;jpg_quality&gt;300 dpi&lt;/jpg_quality&gt;</v>
      </c>
      <c r="Z4" s="1" t="str">
        <f>CONCATENATE("&lt;details&gt;",'Raw Metadata'!M5,"&lt;/details&gt;")</f>
        <v>&lt;details&gt;wuu_record_details.html#2&lt;/details&gt;</v>
      </c>
      <c r="AA4" s="1" t="str">
        <f>CONCATENATE("&lt;rights&gt;",'Raw Metadata'!Z5,"&lt;/rights&gt;")</f>
        <v>&lt;rights&gt;This work is licensed under a Creative Commons license, available for viewing at http://creativecommons.org/licenses/by-nc/2.0/&lt;/rights&gt;</v>
      </c>
      <c r="AB4" s="1" t="str">
        <f>CONCATENATE("&lt;wordlist_no_repetition&gt;",'Raw Metadata'!AB5,"&lt;/wordlist_no_repetition&gt;")</f>
        <v>&lt;wordlist_no_repetition&gt;wuu_word-list_1986_01.html&lt;/wordlist_no_repetition&gt;</v>
      </c>
      <c r="AC4" s="1" t="str">
        <f>CONCATENATE("&lt;link_within_wordlist&gt;",'Raw Metadata'!AD5,"&lt;/link_within_wordlist&gt;")</f>
        <v>&lt;link_within_wordlist&gt;wuu_word-list_1986_01.html#1&lt;/link_within_wordlist&gt;</v>
      </c>
      <c r="AD4" s="1" t="s">
        <v>64</v>
      </c>
    </row>
    <row r="5" spans="1:30" ht="17.25">
      <c r="A5" s="1" t="s">
        <v>63</v>
      </c>
      <c r="B5" s="1" t="str">
        <f>CONCATENATE("&lt;entry&gt;",'Raw Metadata'!A6,"&lt;/entry&gt;")</f>
        <v>&lt;entry&gt;3&lt;/entry&gt;</v>
      </c>
      <c r="C5" s="1" t="str">
        <f>CONCATENATE("&lt;lang_name&gt;",'Raw Metadata'!N6,"&lt;/lang_name&gt;")</f>
        <v>&lt;lang_name&gt;Chinese, Wu&lt;/lang_name&gt;</v>
      </c>
      <c r="D5" s="1" t="str">
        <f>CONCATENATE("&lt;dialect&gt;",'Raw Metadata'!U6,"&lt;/dialect&gt;")</f>
        <v>&lt;dialect&gt;Wuxi dialect &lt;/dialect&gt;</v>
      </c>
      <c r="E5" s="1" t="str">
        <f>CONCATENATE("&lt;sil_code&gt;",'Raw Metadata'!O6,"&lt;/sil_code&gt;")</f>
        <v>&lt;sil_code&gt;wuu&lt;/sil_code&gt;</v>
      </c>
      <c r="F5" s="1" t="str">
        <f>CONCATENATE("&lt;content&gt;",'Raw Metadata'!P6,"&lt;/content&gt;")</f>
        <v>&lt;content&gt;Word List&lt;/content&gt;</v>
      </c>
      <c r="G5" s="1" t="str">
        <f>CONCATENATE("&lt;recording_location&gt;",'Raw Metadata'!Q6,"&lt;/recording_location&gt;")</f>
        <v>&lt;recording_location&gt;UCLA Phonetics Lab&lt;/recording_location&gt;</v>
      </c>
      <c r="H5" s="1" t="str">
        <f>CONCATENATE("&lt;recording_date&gt;",'Raw Metadata'!R6,"&lt;/recording_date&gt;")</f>
        <v>&lt;recording_date&gt;2 June, 1987&lt;/recording_date&gt;</v>
      </c>
      <c r="I5" s="1" t="str">
        <f>CONCATENATE("&lt;fieldworkers&gt;",'Raw Metadata'!S6,"&lt;/fieldworkers&gt;")</f>
        <v>&lt;fieldworkers&gt;UCLA Student&lt;/fieldworkers&gt;</v>
      </c>
      <c r="J5" s="1" t="str">
        <f>CONCATENATE("&lt;origin&gt;",'Raw Metadata'!T6,"&lt;/origin&gt;")</f>
        <v>&lt;origin&gt;Wuxi, Jiangsu Province, China&lt;/origin&gt;</v>
      </c>
      <c r="K5" s="1" t="str">
        <f>CONCATENATE("&lt;speakers&gt;",'Raw Metadata'!V6,"&lt;/speakers&gt;")</f>
        <v>&lt;speakers&gt;N/A&lt;/speakers&gt;</v>
      </c>
      <c r="L5" s="1" t="str">
        <f>CONCATENATE("&lt;filename_audio&gt;",'Raw Metadata'!B6,"&lt;/filename_audio&gt;")</f>
        <v>&lt;filename_audio&gt;wuu_word-list_1987_01&lt;/filename_audio&gt;</v>
      </c>
      <c r="M5" s="1" t="str">
        <f>CONCATENATE("&lt;filename_wav&gt;",'Raw Metadata'!C6,"&lt;/filename_wav&gt;")</f>
        <v>&lt;filename_wav&gt;wuu_word-list_1987_01.wav&lt;/filename_wav&gt;</v>
      </c>
      <c r="N5" s="1" t="str">
        <f>CONCATENATE("&lt;filename_mp3&gt;",'Raw Metadata'!D6,"&lt;/filename_mp3&gt;")</f>
        <v>&lt;filename_mp3&gt;wuu_word-list_1987_01.mp3&lt;/filename_mp3&gt;</v>
      </c>
      <c r="O5" s="1" t="str">
        <f>CONCATENATE("&lt;wav_quality&gt;",'Raw Metadata'!W6,"&lt;/wav_quality&gt;")</f>
        <v>&lt;wav_quality&gt;44.1 kHz, 16-bit sound depth (bit rate=705 kbps)&lt;/wav_quality&gt;</v>
      </c>
      <c r="P5" s="1" t="str">
        <f>CONCATENATE("&lt;mp3_quality&gt;",'Raw Metadata'!X6,"&lt;/mp3_quality&gt;")</f>
        <v>&lt;mp3_quality&gt;56 kbps&lt;/mp3_quality&gt;</v>
      </c>
      <c r="Q5" s="1" t="str">
        <f>CONCATENATE("&lt;original_medium&gt;",'Raw Metadata'!Y6,"&lt;/original_medium&gt;")</f>
        <v>&lt;original_medium&gt;Cassette Tape&lt;/original_medium&gt;</v>
      </c>
      <c r="R5" s="1" t="str">
        <f>CONCATENATE("&lt;wordlist&gt;",'Raw Metadata'!E6,"&lt;/wordlist&gt;")</f>
        <v>&lt;wordlist&gt;wuu_word-list_1987_01.html&lt;/wordlist&gt;</v>
      </c>
      <c r="S5" s="1" t="str">
        <f>CONCATENATE("&lt;wordlist_entries&gt;",'Raw Metadata'!F6,"&lt;/wordlist_entries&gt;")</f>
        <v>&lt;wordlist_entries&gt;1 - 87&lt;/wordlist_entries&gt;</v>
      </c>
      <c r="T5" s="1" t="str">
        <f>CONCATENATE("&lt;image_tif&gt;",'Raw Metadata'!I6,"&lt;/image_tif&gt;")</f>
        <v>&lt;image_tif&gt;wuu_word-list_1987_01.tif&lt;/image_tif&gt;</v>
      </c>
      <c r="U5" s="1" t="str">
        <f>CONCATENATE("&lt;image_tif2&gt;",'Raw Metadata'!J6,"&lt;/image_tif2&gt;")</f>
        <v>&lt;image_tif2&gt;&lt;/image_tif2&gt;</v>
      </c>
      <c r="V5" s="1" t="str">
        <f>CONCATENATE("&lt;image_jpg&gt;",'Raw Metadata'!G6,"&lt;/image_jpg&gt;")</f>
        <v>&lt;image_jpg&gt;wuu_word-list_1987_01.jpg&lt;/image_jpg&gt;</v>
      </c>
      <c r="W5" s="1" t="str">
        <f>CONCATENATE("&lt;image_jpg2&gt;",'Raw Metadata'!H6,"&lt;/image_jpg2&gt;")</f>
        <v>&lt;image_jpg2&gt;&lt;/image_jpg2&gt;</v>
      </c>
      <c r="X5" s="1" t="str">
        <f>CONCATENATE("&lt;tif_quality&gt;",'Raw Metadata'!K6,"&lt;/tif_quality&gt;")</f>
        <v>&lt;tif_quality&gt;300 dpi&lt;/tif_quality&gt;</v>
      </c>
      <c r="Y5" s="1" t="str">
        <f>CONCATENATE("&lt;jpg_quality&gt;",'Raw Metadata'!L6,"&lt;/jpg_quality&gt;")</f>
        <v>&lt;jpg_quality&gt;300 dpi&lt;/jpg_quality&gt;</v>
      </c>
      <c r="Z5" s="1" t="str">
        <f>CONCATENATE("&lt;details&gt;",'Raw Metadata'!M6,"&lt;/details&gt;")</f>
        <v>&lt;details&gt;wuu_record_details.html#3&lt;/details&gt;</v>
      </c>
      <c r="AA5" s="1" t="str">
        <f>CONCATENATE("&lt;rights&gt;",'Raw Metadata'!Z6,"&lt;/rights&gt;")</f>
        <v>&lt;rights&gt;This work is licensed under a Creative Commons license, available for viewing at http://creativecommons.org/licenses/by-nc/2.0/&lt;/rights&gt;</v>
      </c>
      <c r="AB5" s="1" t="str">
        <f>CONCATENATE("&lt;wordlist_no_repetition&gt;",'Raw Metadata'!AB6,"&lt;/wordlist_no_repetition&gt;")</f>
        <v>&lt;wordlist_no_repetition&gt;wuu_word-list_1987_01.html&lt;/wordlist_no_repetition&gt;</v>
      </c>
      <c r="AC5" s="1" t="str">
        <f>CONCATENATE("&lt;link_within_wordlist&gt;",'Raw Metadata'!AD6,"&lt;/link_within_wordlist&gt;")</f>
        <v>&lt;link_within_wordlist&gt;wuu_word-list_1987_01.html#1&lt;/link_within_wordlist&gt;</v>
      </c>
      <c r="AD5" s="1" t="s">
        <v>64</v>
      </c>
    </row>
    <row r="6" ht="17.25">
      <c r="A6" s="1" t="s">
        <v>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linguist</dc:creator>
  <cp:keywords/>
  <dc:description/>
  <cp:lastModifiedBy>kv</cp:lastModifiedBy>
  <dcterms:created xsi:type="dcterms:W3CDTF">2007-10-05T20:44:33Z</dcterms:created>
  <dcterms:modified xsi:type="dcterms:W3CDTF">2008-09-28T23:41:31Z</dcterms:modified>
  <cp:category/>
  <cp:version/>
  <cp:contentType/>
  <cp:contentStatus/>
</cp:coreProperties>
</file>