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380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<sst xmlns="http://schemas.openxmlformats.org/spreadsheetml/2006/main" count="76" uniqueCount="75">
  <si>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</si>
  <si>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</si>
  <si>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</si>
  <si>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</si>
  <si>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</si>
  <si>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</si>
  <si>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</si>
  <si>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</si>
  <si>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</si>
  <si>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</si>
  <si>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</si>
  <si>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</si>
  <si>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</si>
  <si>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</si>
  <si>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</si>
  <si>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</si>
  <si>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</si>
  <si>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</si>
  <si>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</si>
  <si>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</si>
  <si>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</si>
  <si>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</si>
  <si>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</si>
  <si>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</si>
  <si>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</si>
  <si>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</si>
  <si>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</si>
  <si>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</si>
  <si>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</si>
  <si>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</si>
  <si>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</si>
  <si>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</si>
  <si>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</si>
  <si>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</si>
  <si>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</si>
  <si>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</si>
  <si>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</si>
  <si>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</si>
  <si>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</si>
  <si>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</si>
  <si>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</si>
  <si>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</si>
  <si>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</si>
  <si>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</si>
  <si>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</si>
  <si>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</si>
  <si>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</si>
  <si>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</si>
  <si>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</si>
  <si>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</si>
  <si>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</si>
  <si>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</si>
  <si>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</si>
  <si>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</si>
  <si>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</si>
  <si>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</si>
  <si>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</si>
  <si>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</si>
  <si>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</si>
  <si>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</si>
  <si>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</si>
  <si>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</si>
  <si>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</si>
  <si>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</si>
  <si>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</si>
  <si>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UCLA Phonetics Lab</t>
  </si>
  <si>
    <t>UCLA Student</t>
  </si>
  <si>
    <t>word list</t>
  </si>
  <si>
    <t>n/a</t>
  </si>
  <si>
    <t>vls_word-list_1983_01</t>
  </si>
  <si>
    <t>1 - 57</t>
  </si>
  <si>
    <t>Vlaams</t>
  </si>
  <si>
    <t>VLS</t>
  </si>
  <si>
    <t>23 November, 1983</t>
  </si>
  <si>
    <t>cassette tape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</si>
</sst>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Y1">
      <pane xSplit="12825" topLeftCell="Z25" activePane="topLeft" state="split"/>
      <selection pane="topLeft" activeCell="AB2" sqref="AB2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16</v>
      </c>
      <c r="C1" t="s">
        <v>12</v>
      </c>
      <c r="D1" t="s">
        <v>13</v>
      </c>
      <c r="E1" t="s">
        <v>54</v>
      </c>
      <c r="F1" t="s">
        <v>61</v>
      </c>
      <c r="G1" t="s">
        <v>11</v>
      </c>
      <c r="H1" t="s">
        <v>45</v>
      </c>
      <c r="I1" t="s">
        <v>10</v>
      </c>
      <c r="J1" t="s">
        <v>46</v>
      </c>
      <c r="K1" t="s">
        <v>22</v>
      </c>
      <c r="L1" t="s">
        <v>23</v>
      </c>
      <c r="M1" t="s">
        <v>19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62</v>
      </c>
      <c r="T1" t="s">
        <v>63</v>
      </c>
      <c r="U1" t="s">
        <v>3</v>
      </c>
      <c r="V1" t="s">
        <v>20</v>
      </c>
      <c r="W1" t="s">
        <v>0</v>
      </c>
      <c r="X1" t="s">
        <v>6</v>
      </c>
      <c r="Y1" t="s">
        <v>8</v>
      </c>
      <c r="Z1" t="s">
        <v>56</v>
      </c>
      <c r="AA1" t="s">
        <v>58</v>
      </c>
      <c r="AB1" t="s">
        <v>59</v>
      </c>
    </row>
    <row r="2" spans="1:28" ht="20.25">
      <c r="A2">
        <v>1</v>
      </c>
      <c r="B2" t="s">
        <v>69</v>
      </c>
      <c r="C2" t="str">
        <f>CONCATENATE(B2,".wav")</f>
        <v>vls_word-list_1983_01.wav</v>
      </c>
      <c r="D2" t="str">
        <f>CONCATENATE(B2,".mp3")</f>
        <v>vls_word-list_1983_01.mp3</v>
      </c>
      <c r="E2" t="str">
        <f>CONCATENATE(B2,".html")</f>
        <v>vls_word-list_1983_01.html</v>
      </c>
      <c r="F2" s="1" t="s">
        <v>70</v>
      </c>
      <c r="G2" t="str">
        <f>CONCATENATE(B2,".jpg")</f>
        <v>vls_word-list_1983_01.jpg</v>
      </c>
      <c r="I2" t="str">
        <f>CONCATENATE(B2,".tif")</f>
        <v>vls_word-list_1983_01.tif</v>
      </c>
      <c r="K2" t="s">
        <v>24</v>
      </c>
      <c r="L2" t="s">
        <v>24</v>
      </c>
      <c r="M2" t="str">
        <f>CONCATENATE("vls_record_details.html#",A2)</f>
        <v>vls_record_details.html#1</v>
      </c>
      <c r="N2" t="s">
        <v>71</v>
      </c>
      <c r="O2" t="s">
        <v>72</v>
      </c>
      <c r="P2" t="s">
        <v>67</v>
      </c>
      <c r="Q2" t="s">
        <v>65</v>
      </c>
      <c r="R2" t="s">
        <v>73</v>
      </c>
      <c r="S2" t="s">
        <v>66</v>
      </c>
      <c r="T2" s="2" t="s">
        <v>68</v>
      </c>
      <c r="U2" s="3" t="s">
        <v>64</v>
      </c>
      <c r="V2" t="s">
        <v>21</v>
      </c>
      <c r="W2" t="s">
        <v>74</v>
      </c>
      <c r="X2" t="s">
        <v>55</v>
      </c>
      <c r="Y2" t="s">
        <v>9</v>
      </c>
      <c r="Z2" t="str">
        <f>E2</f>
        <v>vls_word-list_1983_01.html</v>
      </c>
      <c r="AA2" s="4">
        <v>1</v>
      </c>
      <c r="AB2" t="str">
        <f>CONCATENATE(E2,"#",AA2)</f>
        <v>vls_word-list_1983_01.html#1</v>
      </c>
    </row>
    <row r="3" spans="6:27" ht="20.25">
      <c r="F3" s="1"/>
      <c r="T3" s="2"/>
      <c r="U3" s="3"/>
      <c r="AA3" s="4"/>
    </row>
    <row r="4" spans="6:27" ht="20.25">
      <c r="F4" s="1"/>
      <c r="T4" s="2"/>
      <c r="U4" s="3"/>
      <c r="AA4" s="4"/>
    </row>
    <row r="5" spans="6:27" ht="20.25">
      <c r="F5" s="1"/>
      <c r="T5" s="2"/>
      <c r="U5" s="3"/>
      <c r="AA5" s="4"/>
    </row>
    <row r="6" spans="6:27" ht="20.25">
      <c r="F6" s="1"/>
      <c r="T6" s="2"/>
      <c r="U6" s="3"/>
      <c r="V6" s="3"/>
      <c r="W6" s="3"/>
      <c r="X6" s="3"/>
      <c r="Y6" s="3"/>
      <c r="AA6" s="4"/>
    </row>
    <row r="7" spans="6:27" ht="20.25">
      <c r="F7" s="1"/>
      <c r="T7" s="2"/>
      <c r="U7" s="3"/>
      <c r="V7" s="3"/>
      <c r="W7" s="3"/>
      <c r="X7" s="3"/>
      <c r="Y7" s="3"/>
      <c r="AA7" s="4"/>
    </row>
    <row r="8" spans="6:21" ht="20.25">
      <c r="F8" s="1"/>
      <c r="U8" s="3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workbookViewId="0" topLeftCell="V1">
      <selection activeCell="W3" sqref="W3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53</v>
      </c>
      <c r="C1" t="s">
        <v>17</v>
      </c>
      <c r="D1" t="str">
        <f>CONCATENATE("&lt;language_name&gt;",'Raw Metadata'!N2,"&lt;/language_name&gt;")</f>
        <v>&lt;language_name&gt;Vlaams&lt;/language_name&gt;</v>
      </c>
    </row>
    <row r="2" spans="1:28" ht="20.25">
      <c r="A2" t="s">
        <v>25</v>
      </c>
      <c r="B2" t="s">
        <v>48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49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52</v>
      </c>
      <c r="Q2" t="s">
        <v>51</v>
      </c>
      <c r="R2" t="s">
        <v>38</v>
      </c>
      <c r="S2" t="s">
        <v>39</v>
      </c>
      <c r="T2" t="s">
        <v>40</v>
      </c>
      <c r="U2" t="s">
        <v>47</v>
      </c>
      <c r="V2" t="s">
        <v>41</v>
      </c>
      <c r="W2" t="s">
        <v>42</v>
      </c>
      <c r="X2" t="s">
        <v>50</v>
      </c>
      <c r="Y2" t="s">
        <v>43</v>
      </c>
      <c r="Z2" t="s">
        <v>57</v>
      </c>
      <c r="AA2" t="s">
        <v>60</v>
      </c>
      <c r="AB2" t="s">
        <v>44</v>
      </c>
    </row>
    <row r="3" spans="1:28" ht="20.25">
      <c r="A3" t="s">
        <v>14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&lt;lang_name&gt;Vlaams&lt;/lang_name&gt;</v>
      </c>
      <c r="D3" t="str">
        <f>CONCATENATE("&lt;sil_code&gt;",'Raw Metadata'!O2,"&lt;/sil_code&gt;")</f>
        <v>&lt;sil_code&gt;VLS&lt;/sil_code&gt;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&lt;recording_location&gt;UCLA Phonetics Lab&lt;/recording_location&gt;</v>
      </c>
      <c r="G3" t="str">
        <f>CONCATENATE("&lt;recording_date&gt;",'Raw Metadata'!R2,"&lt;/recording_date&gt;")</f>
        <v>&lt;recording_date&gt;23 November, 1983&lt;/recording_date&gt;</v>
      </c>
      <c r="H3" t="str">
        <f>CONCATENATE("&lt;fieldworkers&gt;",'Raw Metadata'!S2,"&lt;/fieldworkers&gt;")</f>
        <v>&lt;fieldworkers&gt;UCLA Student&lt;/fieldworkers&gt;</v>
      </c>
      <c r="I3" t="str">
        <f>CONCATENATE("&lt;speakers&gt;",'Raw Metadata'!T2,"&lt;/speakers&gt;")</f>
        <v>&lt;speakers&gt;n/a&lt;/speakers&gt;</v>
      </c>
      <c r="J3" t="str">
        <f>CONCATENATE("&lt;filename_audio&gt;",'Raw Metadata'!B2,"&lt;/filename_audio&gt;")</f>
        <v>&lt;filename_audio&gt;vls_word-list_1983_01&lt;/filename_audio&gt;</v>
      </c>
      <c r="K3" t="str">
        <f>CONCATENATE("&lt;filename_wav&gt;",'Raw Metadata'!C2,"&lt;/filename_wav&gt;")</f>
        <v>&lt;filename_wav&gt;vls_word-list_1983_01.wav&lt;/filename_wav&gt;</v>
      </c>
      <c r="L3" t="str">
        <f>CONCATENATE("&lt;filename_mp3&gt;",'Raw Metadata'!D2,"&lt;/filename_mp3&gt;")</f>
        <v>&lt;filename_mp3&gt;vls_word-list_1983_01.mp3&lt;/filename_mp3&gt;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&lt;original_medium&gt;cassette tape&lt;/original_medium&gt;</v>
      </c>
      <c r="P3" t="str">
        <f>CONCATENATE("&lt;wordlist&gt;",'Raw Metadata'!E2,"&lt;/wordlist&gt;")</f>
        <v>&lt;wordlist&gt;vls_word-list_1983_01.html&lt;/wordlist&gt;</v>
      </c>
      <c r="Q3" t="str">
        <f>CONCATENATE("&lt;wordlist_entries&gt;",'Raw Metadata'!F2,"&lt;/wordlist_entries&gt;")</f>
        <v>&lt;wordlist_entries&gt;1 - 57&lt;/wordlist_entries&gt;</v>
      </c>
      <c r="R3" t="str">
        <f>CONCATENATE("&lt;image_tif&gt;",'Raw Metadata'!I2,"&lt;/image_tif&gt;")</f>
        <v>&lt;image_tif&gt;vls_word-list_1983_01.tif&lt;/image_tif&gt;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&lt;image_jpg&gt;vls_word-list_1983_01.jpg&lt;/image_jpg&gt;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&lt;details&gt;vls_record_details.html#1&lt;/details&gt;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&lt;wordlist_no_repetition&gt;vls_word-list_1983_01.html&lt;/wordlist_no_repetition&gt;</v>
      </c>
      <c r="AA3" t="str">
        <f>CONCATENATE("&lt;link_within_wordlist&gt;",'Raw Metadata'!AB2,"&lt;/link_within_wordlist&gt;")</f>
        <v>&lt;link_within_wordlist&gt;vls_word-list_1983_01.html#1&lt;/link_within_wordlist&gt;</v>
      </c>
      <c r="AB3" t="s">
        <v>15</v>
      </c>
    </row>
    <row r="4" ht="20.25">
      <c r="A4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linguist</cp:lastModifiedBy>
  <dcterms:created xsi:type="dcterms:W3CDTF">2004-08-26T20:48:36Z</dcterms:created>
  <dcterms:modified xsi:type="dcterms:W3CDTF">2006-09-20T19:45:15Z</dcterms:modified>
  <cp:category/>
  <cp:version/>
  <cp:contentType/>
  <cp:contentStatus/>
</cp:coreProperties>
</file>