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<sst xmlns="http://schemas.openxmlformats.org/spreadsheetml/2006/main" count="402" uniqueCount="189">
  <si>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</si>
  <si>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</si>
  <si>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</si>
  <si>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</si>
  <si>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</si>
  <si>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</si>
  <si>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</si>
  <si>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</si>
  <si>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</si>
  <si>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</si>
  <si>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</si>
  <si>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</si>
  <si>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</si>
  <si>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</si>
  <si>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</si>
  <si>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</si>
  <si>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</si>
  <si>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</si>
  <si>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</si>
  <si>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</si>
  <si>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</si>
  <si>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</si>
  <si>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</si>
  <si>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</si>
  <si>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</si>
  <si>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</si>
  <si>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</si>
  <si>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</si>
  <si>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</si>
  <si>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</si>
  <si>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</si>
  <si>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</si>
  <si>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</si>
  <si>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</si>
  <si>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</si>
  <si>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</si>
  <si>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</si>
  <si>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</si>
  <si>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</si>
  <si>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</si>
  <si>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</si>
  <si>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</si>
  <si>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</si>
  <si>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</si>
  <si>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</si>
  <si>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</si>
  <si>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</si>
  <si>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</si>
  <si>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</si>
  <si>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</si>
  <si>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</si>
  <si>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</si>
  <si>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</si>
  <si>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</si>
  <si>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</si>
  <si>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</si>
  <si>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</si>
  <si>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</si>
  <si>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</si>
  <si>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</si>
  <si>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</si>
  <si>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</si>
  <si>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</si>
  <si>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</si>
  <si>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</si>
  <si>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</si>
  <si>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UCLA student</t>
  </si>
  <si>
    <t>N/A</t>
  </si>
  <si>
    <t>Language name:</t>
  </si>
  <si>
    <t>16 November, 1973</t>
  </si>
  <si>
    <t>Polish</t>
  </si>
  <si>
    <t>1 - 38</t>
  </si>
  <si>
    <t>39 - 73</t>
  </si>
  <si>
    <t>pol_word-list_1973_01</t>
  </si>
  <si>
    <t>pol_word-list_1973_02</t>
  </si>
  <si>
    <t>pol_word-list_1973_03</t>
  </si>
  <si>
    <t>pol_word-list_1973_04</t>
  </si>
  <si>
    <t>pol_word-list_1973_01.wav</t>
  </si>
  <si>
    <t>pol_word-list_1973_02.wav</t>
  </si>
  <si>
    <t>pol_word-list_1973_03.wav</t>
  </si>
  <si>
    <t>pol_word-list_1973_04.wav</t>
  </si>
  <si>
    <t>pol_word-list_1973_01.mp3</t>
  </si>
  <si>
    <t>pol_word-list_1973_02.mp3</t>
  </si>
  <si>
    <t>pol_word-list_1973_03.mp3</t>
  </si>
  <si>
    <t>pol_word-list_1973_04.mp3</t>
  </si>
  <si>
    <t>pol_word-list_1973_01.html</t>
  </si>
  <si>
    <t>pol_word-list_1973_01.jpg</t>
  </si>
  <si>
    <t>pol_word-list_1973_03.jpg</t>
  </si>
  <si>
    <t>pol_word-list_1973_02.jpg</t>
  </si>
  <si>
    <t>pol_word-list_1973_04.jpg</t>
  </si>
  <si>
    <t>pol_word-list_1973_01.tif</t>
  </si>
  <si>
    <t>pol_word-list_1973_03.tif</t>
  </si>
  <si>
    <t>pol_word-list_1973_02.tif</t>
  </si>
  <si>
    <t>pol_word-list_1973_04.tif</t>
  </si>
  <si>
    <t>pol_record_details.html#1</t>
  </si>
  <si>
    <t>pol_record_details.html#2</t>
  </si>
  <si>
    <t>pol_record_details.html#3</t>
  </si>
  <si>
    <t>pol_record_details.html#4</t>
  </si>
  <si>
    <t>POL</t>
  </si>
  <si>
    <t>UCLA Phonetics Laboratory; speaker from Wolverhampton, England, UK</t>
  </si>
  <si>
    <t>reel tape</t>
  </si>
  <si>
    <t>pol_word-list_1973_01.html#1</t>
  </si>
  <si>
    <t>pol_word-list_1973_01.html#39</t>
  </si>
  <si>
    <t>2 June, 1986</t>
  </si>
  <si>
    <t>Polish (Góralski dialect)</t>
  </si>
  <si>
    <t>UCLA Phoentics Laboratory; speaker from Nowy Targ, Poland</t>
  </si>
  <si>
    <t>1 - 21</t>
  </si>
  <si>
    <t>22 - 37</t>
  </si>
  <si>
    <t>pol_word-list_1986_01</t>
  </si>
  <si>
    <t>pol_word-list_1986_02</t>
  </si>
  <si>
    <t>pol_word-list_1986_01.wav</t>
  </si>
  <si>
    <t>pol_word-list_1986_02.wav</t>
  </si>
  <si>
    <t>pol_word-list_1986_01.mp3</t>
  </si>
  <si>
    <t>pol_word-list_1986_02.mp3</t>
  </si>
  <si>
    <t>pol_word-list_1986_01.html</t>
  </si>
  <si>
    <t>pol_word-list_1986_01.jpg</t>
  </si>
  <si>
    <t>pol_word-list_1986_03.jpg</t>
  </si>
  <si>
    <t>pol_word-list_1986_02.jpg</t>
  </si>
  <si>
    <t>pol_word-list_1986_04.jpg</t>
  </si>
  <si>
    <t>pol_word-list_1986_01.tif</t>
  </si>
  <si>
    <t>pol_word-list_1986_03.tif</t>
  </si>
  <si>
    <t>pol_word-list_1986_02.tif</t>
  </si>
  <si>
    <t>pol_word-list_1986_04.tif</t>
  </si>
  <si>
    <t>pol_record_details.html#5</t>
  </si>
  <si>
    <t>pol_record_details.html#6</t>
  </si>
  <si>
    <t>pol_word-list_1986_01.html#1</t>
  </si>
  <si>
    <t>pol_word-list_1986_01.html#22</t>
  </si>
  <si>
    <t>pol_word-list_1986_03</t>
  </si>
  <si>
    <t>pol_word-list_1986_04</t>
  </si>
  <si>
    <t>pol_word-list_1986_05</t>
  </si>
  <si>
    <t>pol_word-list_1986_06</t>
  </si>
  <si>
    <t>pol_word-list_1986_03.wav</t>
  </si>
  <si>
    <t>pol_word-list_1986_04.wav</t>
  </si>
  <si>
    <t>pol_word-list_1986_05.wav</t>
  </si>
  <si>
    <t>pol_word-list_1986_06.wav</t>
  </si>
  <si>
    <t>pol_word-list_1986_03.mp3</t>
  </si>
  <si>
    <t>pol_word-list_1986_04.mp3</t>
  </si>
  <si>
    <t>pol_word-list_1986_05.mp3</t>
  </si>
  <si>
    <t>pol_word-list_1986_06.mp3</t>
  </si>
  <si>
    <t>pol_word-list_1986_02.html</t>
  </si>
  <si>
    <t>20 November, 1986</t>
  </si>
  <si>
    <t>64 - 103</t>
  </si>
  <si>
    <t>104 - 116</t>
  </si>
  <si>
    <t>UCLA Phonetics Laboratory; speaker from Cracow, Poland</t>
  </si>
  <si>
    <t>27 November, 1990</t>
  </si>
  <si>
    <t>1 - 24</t>
  </si>
  <si>
    <t>25 - 47</t>
  </si>
  <si>
    <t>48 - 61</t>
  </si>
  <si>
    <t>pol_word-list_1990_01</t>
  </si>
  <si>
    <t>pol_word-list_1990_02</t>
  </si>
  <si>
    <t>pol_word-list_1990_03</t>
  </si>
  <si>
    <t>pol_word-list_1990_01.wav</t>
  </si>
  <si>
    <t>pol_word-list_1990_02.wav</t>
  </si>
  <si>
    <t>pol_word-list_1990_03.wav</t>
  </si>
  <si>
    <t>pol_word-list_1990_01.mp3</t>
  </si>
  <si>
    <t>pol_word-list_1990_02.mp3</t>
  </si>
  <si>
    <t>pol_word-list_1990_03.mp3</t>
  </si>
  <si>
    <t>pol_word-list_1990_01.html</t>
  </si>
  <si>
    <t>pol_word-list_1986_05.jpg</t>
  </si>
  <si>
    <t>pol_word-list_1986_06.jpg</t>
  </si>
  <si>
    <t>pol_word-list_1986_07.jpg</t>
  </si>
  <si>
    <t>pol_word-list_1986_08.jpg</t>
  </si>
  <si>
    <t>pol_word-list_1990_01.jpg</t>
  </si>
  <si>
    <t>pol_word-list_1990_02.jpg</t>
  </si>
  <si>
    <t>pol_word-list_1990_03.jpg</t>
  </si>
  <si>
    <t>pol_word-list_1986_05.tif</t>
  </si>
  <si>
    <t>pol_word-list_1986_06.tif</t>
  </si>
  <si>
    <t>pol_word-list_1986_07.tif</t>
  </si>
  <si>
    <t>pol_word-list_1986_08.tif</t>
  </si>
  <si>
    <t>pol_word-list_1990_01.tif</t>
  </si>
  <si>
    <t>pol_word-list_1990_02.tif</t>
  </si>
  <si>
    <t>pol_word-list_1990_03.tif</t>
  </si>
  <si>
    <t>pol_record_details.html#7</t>
  </si>
  <si>
    <t>pol_record_details.html#8</t>
  </si>
  <si>
    <t>pol_record_details.html#9</t>
  </si>
  <si>
    <t>pol_record_details.html#10</t>
  </si>
  <si>
    <t>pol_record_details.html#11</t>
  </si>
  <si>
    <t>pol_record_details.html#12</t>
  </si>
  <si>
    <t>pol_record_details.html#13</t>
  </si>
  <si>
    <t>cassette tape</t>
  </si>
  <si>
    <t>pol_word-list_1986_02.html#1</t>
  </si>
  <si>
    <t>pol_word-list_1986_02.html#64</t>
  </si>
  <si>
    <t>pol_word-list_1986_02.html#104</t>
  </si>
  <si>
    <t>pol_word-list_1990_01.html#1</t>
  </si>
  <si>
    <t>pol_word-list_1990_01.html#25</t>
  </si>
  <si>
    <t>pol_word-list_1990_01.html#48</t>
  </si>
  <si>
    <t>1 - 29</t>
  </si>
  <si>
    <t>30 - 63</t>
  </si>
  <si>
    <t>pol_word-list_1986_02.html#30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</si>
</sst>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workbookViewId="0" topLeftCell="Z1">
      <pane xSplit="11190" topLeftCell="E26" activePane="topLeft" state="split"/>
      <selection pane="topLeft" activeCell="AB12" sqref="AB12"/>
      <selection pane="topRight" activeCell="Z11" sqref="Z11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1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3" ht="20.25">
      <c r="B1" t="s">
        <v>68</v>
      </c>
      <c r="C1" t="s">
        <v>70</v>
      </c>
    </row>
    <row r="3" spans="2:28" ht="20.25">
      <c r="B3" t="s">
        <v>17</v>
      </c>
      <c r="C3" t="s">
        <v>13</v>
      </c>
      <c r="D3" t="s">
        <v>14</v>
      </c>
      <c r="E3" t="s">
        <v>55</v>
      </c>
      <c r="F3" s="1" t="s">
        <v>62</v>
      </c>
      <c r="G3" t="s">
        <v>12</v>
      </c>
      <c r="H3" t="s">
        <v>46</v>
      </c>
      <c r="I3" t="s">
        <v>11</v>
      </c>
      <c r="J3" t="s">
        <v>47</v>
      </c>
      <c r="K3" t="s">
        <v>23</v>
      </c>
      <c r="L3" t="s">
        <v>24</v>
      </c>
      <c r="M3" t="s">
        <v>20</v>
      </c>
      <c r="N3" t="s">
        <v>1</v>
      </c>
      <c r="O3" t="s">
        <v>2</v>
      </c>
      <c r="P3" t="s">
        <v>7</v>
      </c>
      <c r="Q3" t="s">
        <v>4</v>
      </c>
      <c r="R3" t="s">
        <v>5</v>
      </c>
      <c r="S3" t="s">
        <v>63</v>
      </c>
      <c r="T3" t="s">
        <v>64</v>
      </c>
      <c r="U3" t="s">
        <v>3</v>
      </c>
      <c r="V3" t="s">
        <v>21</v>
      </c>
      <c r="W3" t="s">
        <v>0</v>
      </c>
      <c r="X3" t="s">
        <v>6</v>
      </c>
      <c r="Y3" t="s">
        <v>9</v>
      </c>
      <c r="Z3" t="s">
        <v>57</v>
      </c>
      <c r="AA3" t="s">
        <v>59</v>
      </c>
      <c r="AB3" t="s">
        <v>60</v>
      </c>
    </row>
    <row r="4" spans="1:28" ht="20.25">
      <c r="A4">
        <v>1</v>
      </c>
      <c r="B4" t="s">
        <v>73</v>
      </c>
      <c r="C4" t="s">
        <v>77</v>
      </c>
      <c r="D4" t="s">
        <v>81</v>
      </c>
      <c r="E4" t="s">
        <v>85</v>
      </c>
      <c r="F4" s="1" t="s">
        <v>71</v>
      </c>
      <c r="G4" t="s">
        <v>86</v>
      </c>
      <c r="H4" t="s">
        <v>88</v>
      </c>
      <c r="I4" t="s">
        <v>90</v>
      </c>
      <c r="J4" t="s">
        <v>92</v>
      </c>
      <c r="K4" t="s">
        <v>25</v>
      </c>
      <c r="L4" t="s">
        <v>25</v>
      </c>
      <c r="M4" t="s">
        <v>94</v>
      </c>
      <c r="N4" t="s">
        <v>70</v>
      </c>
      <c r="O4" t="s">
        <v>98</v>
      </c>
      <c r="P4" t="s">
        <v>8</v>
      </c>
      <c r="Q4" t="s">
        <v>99</v>
      </c>
      <c r="R4" t="s">
        <v>69</v>
      </c>
      <c r="S4" s="2" t="s">
        <v>66</v>
      </c>
      <c r="T4" s="2" t="s">
        <v>67</v>
      </c>
      <c r="U4" s="3" t="s">
        <v>65</v>
      </c>
      <c r="V4" t="s">
        <v>22</v>
      </c>
      <c r="W4" t="s">
        <v>100</v>
      </c>
      <c r="X4" t="s">
        <v>56</v>
      </c>
      <c r="Y4" t="s">
        <v>10</v>
      </c>
      <c r="Z4" t="s">
        <v>85</v>
      </c>
      <c r="AA4" s="4">
        <v>1</v>
      </c>
      <c r="AB4" t="s">
        <v>101</v>
      </c>
    </row>
    <row r="5" spans="1:28" ht="20.25">
      <c r="A5">
        <v>2</v>
      </c>
      <c r="B5" t="s">
        <v>74</v>
      </c>
      <c r="C5" t="s">
        <v>78</v>
      </c>
      <c r="D5" t="s">
        <v>82</v>
      </c>
      <c r="E5" t="s">
        <v>85</v>
      </c>
      <c r="F5" s="1" t="s">
        <v>72</v>
      </c>
      <c r="G5" t="s">
        <v>87</v>
      </c>
      <c r="H5" t="s">
        <v>89</v>
      </c>
      <c r="I5" t="s">
        <v>91</v>
      </c>
      <c r="J5" t="s">
        <v>93</v>
      </c>
      <c r="K5" t="s">
        <v>25</v>
      </c>
      <c r="L5" t="s">
        <v>25</v>
      </c>
      <c r="M5" t="s">
        <v>95</v>
      </c>
      <c r="N5" t="s">
        <v>70</v>
      </c>
      <c r="O5" t="s">
        <v>98</v>
      </c>
      <c r="P5" t="s">
        <v>8</v>
      </c>
      <c r="Q5" t="s">
        <v>99</v>
      </c>
      <c r="R5" t="s">
        <v>69</v>
      </c>
      <c r="S5" s="2" t="s">
        <v>66</v>
      </c>
      <c r="T5" s="2" t="s">
        <v>67</v>
      </c>
      <c r="U5" s="3" t="s">
        <v>65</v>
      </c>
      <c r="V5" t="s">
        <v>22</v>
      </c>
      <c r="W5" t="s">
        <v>100</v>
      </c>
      <c r="X5" t="s">
        <v>56</v>
      </c>
      <c r="Y5" t="s">
        <v>10</v>
      </c>
      <c r="AA5">
        <v>39</v>
      </c>
      <c r="AB5" t="s">
        <v>102</v>
      </c>
    </row>
    <row r="6" spans="1:28" ht="20.25">
      <c r="A6">
        <v>3</v>
      </c>
      <c r="B6" t="s">
        <v>75</v>
      </c>
      <c r="C6" t="s">
        <v>79</v>
      </c>
      <c r="D6" t="s">
        <v>83</v>
      </c>
      <c r="E6" t="s">
        <v>85</v>
      </c>
      <c r="F6" s="1" t="s">
        <v>71</v>
      </c>
      <c r="G6" t="s">
        <v>86</v>
      </c>
      <c r="H6" t="s">
        <v>88</v>
      </c>
      <c r="I6" t="s">
        <v>90</v>
      </c>
      <c r="J6" t="s">
        <v>92</v>
      </c>
      <c r="K6" t="s">
        <v>25</v>
      </c>
      <c r="L6" t="s">
        <v>25</v>
      </c>
      <c r="M6" t="s">
        <v>96</v>
      </c>
      <c r="N6" t="s">
        <v>70</v>
      </c>
      <c r="O6" t="s">
        <v>98</v>
      </c>
      <c r="P6" t="s">
        <v>8</v>
      </c>
      <c r="Q6" t="s">
        <v>99</v>
      </c>
      <c r="R6" t="s">
        <v>69</v>
      </c>
      <c r="S6" s="2" t="s">
        <v>66</v>
      </c>
      <c r="T6" s="2" t="s">
        <v>67</v>
      </c>
      <c r="U6" s="3" t="s">
        <v>65</v>
      </c>
      <c r="V6" t="s">
        <v>22</v>
      </c>
      <c r="W6" t="s">
        <v>100</v>
      </c>
      <c r="X6" t="s">
        <v>56</v>
      </c>
      <c r="Y6" t="s">
        <v>10</v>
      </c>
      <c r="Z6" t="s">
        <v>85</v>
      </c>
      <c r="AA6" s="4">
        <v>1</v>
      </c>
      <c r="AB6" s="4" t="s">
        <v>101</v>
      </c>
    </row>
    <row r="7" spans="1:28" ht="20.25">
      <c r="A7">
        <v>4</v>
      </c>
      <c r="B7" t="s">
        <v>76</v>
      </c>
      <c r="C7" t="s">
        <v>80</v>
      </c>
      <c r="D7" t="s">
        <v>84</v>
      </c>
      <c r="E7" t="s">
        <v>85</v>
      </c>
      <c r="F7" s="1" t="s">
        <v>72</v>
      </c>
      <c r="G7" t="s">
        <v>87</v>
      </c>
      <c r="H7" t="s">
        <v>89</v>
      </c>
      <c r="I7" t="s">
        <v>91</v>
      </c>
      <c r="J7" t="s">
        <v>93</v>
      </c>
      <c r="K7" t="s">
        <v>25</v>
      </c>
      <c r="L7" t="s">
        <v>25</v>
      </c>
      <c r="M7" t="s">
        <v>97</v>
      </c>
      <c r="N7" t="s">
        <v>70</v>
      </c>
      <c r="O7" t="s">
        <v>98</v>
      </c>
      <c r="P7" t="s">
        <v>8</v>
      </c>
      <c r="Q7" t="s">
        <v>99</v>
      </c>
      <c r="R7" t="s">
        <v>69</v>
      </c>
      <c r="S7" s="2" t="s">
        <v>66</v>
      </c>
      <c r="T7" s="2" t="s">
        <v>67</v>
      </c>
      <c r="U7" s="3" t="s">
        <v>65</v>
      </c>
      <c r="V7" t="s">
        <v>22</v>
      </c>
      <c r="W7" t="s">
        <v>100</v>
      </c>
      <c r="X7" t="s">
        <v>56</v>
      </c>
      <c r="Y7" t="s">
        <v>10</v>
      </c>
      <c r="AA7" s="4">
        <v>39</v>
      </c>
      <c r="AB7" s="4" t="s">
        <v>102</v>
      </c>
    </row>
    <row r="8" spans="1:28" ht="20.25">
      <c r="A8">
        <v>5</v>
      </c>
      <c r="B8" t="s">
        <v>108</v>
      </c>
      <c r="C8" t="s">
        <v>110</v>
      </c>
      <c r="D8" t="s">
        <v>112</v>
      </c>
      <c r="E8" t="s">
        <v>114</v>
      </c>
      <c r="F8" s="1" t="s">
        <v>106</v>
      </c>
      <c r="G8" t="s">
        <v>115</v>
      </c>
      <c r="H8" t="s">
        <v>117</v>
      </c>
      <c r="I8" t="s">
        <v>119</v>
      </c>
      <c r="J8" t="s">
        <v>121</v>
      </c>
      <c r="K8" t="s">
        <v>25</v>
      </c>
      <c r="L8" t="s">
        <v>25</v>
      </c>
      <c r="M8" t="s">
        <v>123</v>
      </c>
      <c r="N8" t="s">
        <v>104</v>
      </c>
      <c r="O8" t="s">
        <v>98</v>
      </c>
      <c r="P8" t="s">
        <v>8</v>
      </c>
      <c r="Q8" t="s">
        <v>105</v>
      </c>
      <c r="R8" t="s">
        <v>103</v>
      </c>
      <c r="S8" s="2" t="s">
        <v>66</v>
      </c>
      <c r="T8" s="2" t="s">
        <v>67</v>
      </c>
      <c r="U8" s="3" t="s">
        <v>65</v>
      </c>
      <c r="V8" t="s">
        <v>22</v>
      </c>
      <c r="W8" t="s">
        <v>179</v>
      </c>
      <c r="X8" t="s">
        <v>56</v>
      </c>
      <c r="Y8" t="s">
        <v>10</v>
      </c>
      <c r="Z8" t="s">
        <v>114</v>
      </c>
      <c r="AA8" s="4">
        <v>1</v>
      </c>
      <c r="AB8" s="4" t="s">
        <v>125</v>
      </c>
    </row>
    <row r="9" spans="1:28" ht="20.25">
      <c r="A9">
        <v>6</v>
      </c>
      <c r="B9" t="s">
        <v>109</v>
      </c>
      <c r="C9" t="s">
        <v>111</v>
      </c>
      <c r="D9" t="s">
        <v>113</v>
      </c>
      <c r="E9" t="s">
        <v>114</v>
      </c>
      <c r="F9" s="1" t="s">
        <v>107</v>
      </c>
      <c r="G9" t="s">
        <v>116</v>
      </c>
      <c r="H9" t="s">
        <v>118</v>
      </c>
      <c r="I9" t="s">
        <v>120</v>
      </c>
      <c r="J9" t="s">
        <v>122</v>
      </c>
      <c r="K9" t="s">
        <v>25</v>
      </c>
      <c r="L9" t="s">
        <v>25</v>
      </c>
      <c r="M9" t="s">
        <v>124</v>
      </c>
      <c r="N9" t="s">
        <v>104</v>
      </c>
      <c r="O9" t="s">
        <v>98</v>
      </c>
      <c r="P9" t="s">
        <v>8</v>
      </c>
      <c r="Q9" t="s">
        <v>105</v>
      </c>
      <c r="R9" t="s">
        <v>103</v>
      </c>
      <c r="S9" s="2" t="s">
        <v>66</v>
      </c>
      <c r="T9" s="2" t="s">
        <v>67</v>
      </c>
      <c r="U9" s="3" t="s">
        <v>65</v>
      </c>
      <c r="V9" t="s">
        <v>22</v>
      </c>
      <c r="W9" t="s">
        <v>179</v>
      </c>
      <c r="X9" t="s">
        <v>56</v>
      </c>
      <c r="Y9" t="s">
        <v>10</v>
      </c>
      <c r="AA9" s="4">
        <v>22</v>
      </c>
      <c r="AB9" s="4" t="s">
        <v>126</v>
      </c>
    </row>
    <row r="10" spans="1:28" ht="20.25">
      <c r="A10">
        <v>7</v>
      </c>
      <c r="B10" t="s">
        <v>127</v>
      </c>
      <c r="C10" t="s">
        <v>131</v>
      </c>
      <c r="D10" t="s">
        <v>135</v>
      </c>
      <c r="E10" t="s">
        <v>139</v>
      </c>
      <c r="F10" s="1" t="s">
        <v>186</v>
      </c>
      <c r="G10" t="s">
        <v>158</v>
      </c>
      <c r="I10" t="s">
        <v>165</v>
      </c>
      <c r="K10" t="s">
        <v>25</v>
      </c>
      <c r="L10" t="s">
        <v>25</v>
      </c>
      <c r="M10" t="s">
        <v>172</v>
      </c>
      <c r="N10" t="s">
        <v>70</v>
      </c>
      <c r="O10" t="s">
        <v>98</v>
      </c>
      <c r="P10" t="s">
        <v>8</v>
      </c>
      <c r="Q10" t="s">
        <v>143</v>
      </c>
      <c r="R10" t="s">
        <v>140</v>
      </c>
      <c r="S10" s="2" t="s">
        <v>66</v>
      </c>
      <c r="T10" s="2" t="s">
        <v>67</v>
      </c>
      <c r="U10" s="3" t="s">
        <v>65</v>
      </c>
      <c r="V10" t="s">
        <v>22</v>
      </c>
      <c r="W10" t="s">
        <v>179</v>
      </c>
      <c r="X10" t="s">
        <v>56</v>
      </c>
      <c r="Y10" t="s">
        <v>10</v>
      </c>
      <c r="Z10" t="s">
        <v>139</v>
      </c>
      <c r="AA10" s="4">
        <v>1</v>
      </c>
      <c r="AB10" s="4" t="s">
        <v>180</v>
      </c>
    </row>
    <row r="11" spans="1:28" ht="20.25">
      <c r="A11">
        <v>8</v>
      </c>
      <c r="B11" t="s">
        <v>128</v>
      </c>
      <c r="C11" t="s">
        <v>132</v>
      </c>
      <c r="D11" t="s">
        <v>136</v>
      </c>
      <c r="E11" t="s">
        <v>139</v>
      </c>
      <c r="F11" s="1" t="s">
        <v>187</v>
      </c>
      <c r="G11" t="s">
        <v>159</v>
      </c>
      <c r="I11" t="s">
        <v>166</v>
      </c>
      <c r="K11" t="s">
        <v>25</v>
      </c>
      <c r="L11" t="s">
        <v>25</v>
      </c>
      <c r="M11" t="s">
        <v>173</v>
      </c>
      <c r="N11" t="s">
        <v>70</v>
      </c>
      <c r="O11" t="s">
        <v>98</v>
      </c>
      <c r="P11" t="s">
        <v>8</v>
      </c>
      <c r="Q11" t="s">
        <v>143</v>
      </c>
      <c r="R11" t="s">
        <v>140</v>
      </c>
      <c r="S11" s="2" t="s">
        <v>66</v>
      </c>
      <c r="T11" s="2" t="s">
        <v>67</v>
      </c>
      <c r="U11" s="3" t="s">
        <v>65</v>
      </c>
      <c r="V11" t="s">
        <v>22</v>
      </c>
      <c r="W11" t="s">
        <v>179</v>
      </c>
      <c r="X11" t="s">
        <v>56</v>
      </c>
      <c r="Y11" t="s">
        <v>10</v>
      </c>
      <c r="AA11" s="4">
        <v>30</v>
      </c>
      <c r="AB11" s="4" t="s">
        <v>188</v>
      </c>
    </row>
    <row r="12" spans="1:28" ht="20.25">
      <c r="A12">
        <v>9</v>
      </c>
      <c r="B12" t="s">
        <v>129</v>
      </c>
      <c r="C12" t="s">
        <v>133</v>
      </c>
      <c r="D12" t="s">
        <v>137</v>
      </c>
      <c r="E12" t="s">
        <v>139</v>
      </c>
      <c r="F12" s="1" t="s">
        <v>141</v>
      </c>
      <c r="G12" t="s">
        <v>160</v>
      </c>
      <c r="I12" t="s">
        <v>167</v>
      </c>
      <c r="K12" t="s">
        <v>25</v>
      </c>
      <c r="L12" t="s">
        <v>25</v>
      </c>
      <c r="M12" t="s">
        <v>174</v>
      </c>
      <c r="N12" t="s">
        <v>70</v>
      </c>
      <c r="O12" t="s">
        <v>98</v>
      </c>
      <c r="P12" t="s">
        <v>8</v>
      </c>
      <c r="Q12" t="s">
        <v>143</v>
      </c>
      <c r="R12" t="s">
        <v>140</v>
      </c>
      <c r="S12" s="2" t="s">
        <v>66</v>
      </c>
      <c r="T12" s="2" t="s">
        <v>67</v>
      </c>
      <c r="U12" s="3" t="s">
        <v>65</v>
      </c>
      <c r="V12" t="s">
        <v>22</v>
      </c>
      <c r="W12" t="s">
        <v>179</v>
      </c>
      <c r="X12" t="s">
        <v>56</v>
      </c>
      <c r="Y12" t="s">
        <v>10</v>
      </c>
      <c r="AA12" s="4">
        <v>64</v>
      </c>
      <c r="AB12" s="4" t="s">
        <v>181</v>
      </c>
    </row>
    <row r="13" spans="1:28" ht="20.25">
      <c r="A13">
        <v>10</v>
      </c>
      <c r="B13" t="s">
        <v>130</v>
      </c>
      <c r="C13" t="s">
        <v>134</v>
      </c>
      <c r="D13" t="s">
        <v>138</v>
      </c>
      <c r="E13" t="s">
        <v>139</v>
      </c>
      <c r="F13" s="1" t="s">
        <v>142</v>
      </c>
      <c r="G13" t="s">
        <v>161</v>
      </c>
      <c r="I13" t="s">
        <v>168</v>
      </c>
      <c r="K13" t="s">
        <v>25</v>
      </c>
      <c r="L13" t="s">
        <v>25</v>
      </c>
      <c r="M13" t="s">
        <v>175</v>
      </c>
      <c r="N13" t="s">
        <v>70</v>
      </c>
      <c r="O13" t="s">
        <v>98</v>
      </c>
      <c r="P13" t="s">
        <v>8</v>
      </c>
      <c r="Q13" t="s">
        <v>143</v>
      </c>
      <c r="R13" t="s">
        <v>140</v>
      </c>
      <c r="S13" s="2" t="s">
        <v>66</v>
      </c>
      <c r="T13" s="2" t="s">
        <v>67</v>
      </c>
      <c r="U13" s="3" t="s">
        <v>65</v>
      </c>
      <c r="V13" t="s">
        <v>22</v>
      </c>
      <c r="W13" t="s">
        <v>179</v>
      </c>
      <c r="X13" t="s">
        <v>56</v>
      </c>
      <c r="Y13" t="s">
        <v>10</v>
      </c>
      <c r="AA13" s="4">
        <v>104</v>
      </c>
      <c r="AB13" s="4" t="s">
        <v>182</v>
      </c>
    </row>
    <row r="14" spans="1:28" ht="20.25">
      <c r="A14">
        <v>11</v>
      </c>
      <c r="B14" t="s">
        <v>148</v>
      </c>
      <c r="C14" t="s">
        <v>151</v>
      </c>
      <c r="D14" t="s">
        <v>154</v>
      </c>
      <c r="E14" t="s">
        <v>157</v>
      </c>
      <c r="F14" s="1" t="s">
        <v>145</v>
      </c>
      <c r="G14" t="s">
        <v>162</v>
      </c>
      <c r="I14" t="s">
        <v>169</v>
      </c>
      <c r="K14" t="s">
        <v>25</v>
      </c>
      <c r="L14" t="s">
        <v>25</v>
      </c>
      <c r="M14" t="s">
        <v>176</v>
      </c>
      <c r="N14" t="s">
        <v>70</v>
      </c>
      <c r="O14" t="s">
        <v>98</v>
      </c>
      <c r="P14" t="s">
        <v>8</v>
      </c>
      <c r="Q14" t="s">
        <v>143</v>
      </c>
      <c r="R14" t="s">
        <v>144</v>
      </c>
      <c r="S14" s="2" t="s">
        <v>66</v>
      </c>
      <c r="T14" s="2" t="s">
        <v>67</v>
      </c>
      <c r="U14" s="3" t="s">
        <v>65</v>
      </c>
      <c r="V14" t="s">
        <v>22</v>
      </c>
      <c r="W14" t="s">
        <v>179</v>
      </c>
      <c r="X14" t="s">
        <v>56</v>
      </c>
      <c r="Y14" t="s">
        <v>10</v>
      </c>
      <c r="Z14" t="s">
        <v>157</v>
      </c>
      <c r="AA14" s="4">
        <v>1</v>
      </c>
      <c r="AB14" s="4" t="s">
        <v>183</v>
      </c>
    </row>
    <row r="15" spans="1:28" ht="20.25">
      <c r="A15">
        <v>12</v>
      </c>
      <c r="B15" t="s">
        <v>149</v>
      </c>
      <c r="C15" t="s">
        <v>152</v>
      </c>
      <c r="D15" t="s">
        <v>155</v>
      </c>
      <c r="E15" t="s">
        <v>157</v>
      </c>
      <c r="F15" s="1" t="s">
        <v>146</v>
      </c>
      <c r="G15" t="s">
        <v>163</v>
      </c>
      <c r="I15" t="s">
        <v>170</v>
      </c>
      <c r="K15" t="s">
        <v>25</v>
      </c>
      <c r="L15" t="s">
        <v>25</v>
      </c>
      <c r="M15" t="s">
        <v>177</v>
      </c>
      <c r="N15" t="s">
        <v>70</v>
      </c>
      <c r="O15" t="s">
        <v>98</v>
      </c>
      <c r="P15" t="s">
        <v>8</v>
      </c>
      <c r="Q15" t="s">
        <v>143</v>
      </c>
      <c r="R15" t="s">
        <v>144</v>
      </c>
      <c r="S15" s="2" t="s">
        <v>66</v>
      </c>
      <c r="T15" s="2" t="s">
        <v>67</v>
      </c>
      <c r="U15" s="3" t="s">
        <v>65</v>
      </c>
      <c r="V15" t="s">
        <v>22</v>
      </c>
      <c r="W15" t="s">
        <v>179</v>
      </c>
      <c r="X15" t="s">
        <v>56</v>
      </c>
      <c r="Y15" t="s">
        <v>10</v>
      </c>
      <c r="AA15" s="4">
        <v>25</v>
      </c>
      <c r="AB15" s="4" t="s">
        <v>184</v>
      </c>
    </row>
    <row r="16" spans="1:28" ht="20.25">
      <c r="A16">
        <v>13</v>
      </c>
      <c r="B16" t="s">
        <v>150</v>
      </c>
      <c r="C16" t="s">
        <v>153</v>
      </c>
      <c r="D16" t="s">
        <v>156</v>
      </c>
      <c r="E16" t="s">
        <v>157</v>
      </c>
      <c r="F16" s="1" t="s">
        <v>147</v>
      </c>
      <c r="G16" t="s">
        <v>164</v>
      </c>
      <c r="I16" t="s">
        <v>171</v>
      </c>
      <c r="K16" t="s">
        <v>25</v>
      </c>
      <c r="L16" t="s">
        <v>25</v>
      </c>
      <c r="M16" t="s">
        <v>178</v>
      </c>
      <c r="N16" t="s">
        <v>70</v>
      </c>
      <c r="O16" t="s">
        <v>98</v>
      </c>
      <c r="P16" t="s">
        <v>8</v>
      </c>
      <c r="Q16" t="s">
        <v>143</v>
      </c>
      <c r="R16" t="s">
        <v>144</v>
      </c>
      <c r="S16" s="2" t="s">
        <v>66</v>
      </c>
      <c r="T16" s="2" t="s">
        <v>67</v>
      </c>
      <c r="U16" s="3" t="s">
        <v>65</v>
      </c>
      <c r="V16" t="s">
        <v>22</v>
      </c>
      <c r="W16" t="s">
        <v>179</v>
      </c>
      <c r="X16" t="s">
        <v>56</v>
      </c>
      <c r="Y16" t="s">
        <v>10</v>
      </c>
      <c r="AA16" s="4">
        <v>48</v>
      </c>
      <c r="AB16" s="4" t="s">
        <v>185</v>
      </c>
    </row>
    <row r="17" spans="19:21" ht="20.25">
      <c r="S17" s="2"/>
      <c r="T17" s="2"/>
      <c r="U17" s="3"/>
    </row>
    <row r="18" spans="19:21" ht="20.25">
      <c r="S18" s="2"/>
      <c r="T18" s="2"/>
      <c r="U18" s="3"/>
    </row>
    <row r="19" spans="19:21" ht="20.25">
      <c r="S19" s="2"/>
      <c r="T19" s="2"/>
      <c r="U19" s="3"/>
    </row>
    <row r="20" spans="19:21" ht="20.25">
      <c r="S20" s="2"/>
      <c r="T20" s="2"/>
      <c r="U20" s="3"/>
    </row>
    <row r="21" spans="19:21" ht="20.25">
      <c r="S21" s="2"/>
      <c r="T21" s="2"/>
      <c r="U21" s="3"/>
    </row>
    <row r="22" spans="19:21" ht="20.25">
      <c r="S22" s="2"/>
      <c r="T22" s="2"/>
      <c r="U22" s="3"/>
    </row>
    <row r="23" spans="19:21" ht="20.25">
      <c r="S23" s="2"/>
      <c r="T23" s="2"/>
      <c r="U23" s="3"/>
    </row>
    <row r="24" spans="19:21" ht="20.25">
      <c r="S24" s="2"/>
      <c r="T24" s="2"/>
      <c r="U24" s="3"/>
    </row>
    <row r="25" spans="19:21" ht="20.25">
      <c r="S25" s="2"/>
      <c r="T25" s="2"/>
      <c r="U25" s="3"/>
    </row>
    <row r="26" spans="19:21" ht="20.25">
      <c r="S26" s="2"/>
      <c r="T26" s="2"/>
      <c r="U26" s="3"/>
    </row>
    <row r="27" spans="19:21" ht="20.25">
      <c r="S27" s="2"/>
      <c r="T27" s="2"/>
      <c r="U27" s="3"/>
    </row>
    <row r="28" spans="19:21" ht="20.25">
      <c r="S28" s="2"/>
      <c r="T28" s="2"/>
      <c r="U28" s="3"/>
    </row>
    <row r="29" spans="19:21" ht="20.25">
      <c r="S29" s="2"/>
      <c r="T29" s="2"/>
      <c r="U29" s="3"/>
    </row>
    <row r="30" spans="19:21" ht="20.25">
      <c r="S30" s="2"/>
      <c r="T30" s="2"/>
      <c r="U30" s="3"/>
    </row>
    <row r="31" spans="19:21" ht="20.25">
      <c r="S31" s="2"/>
      <c r="T31" s="2"/>
      <c r="U31" s="3"/>
    </row>
    <row r="32" spans="19:21" ht="20.25">
      <c r="S32" s="2"/>
      <c r="T32" s="2"/>
      <c r="U32" s="3"/>
    </row>
    <row r="33" spans="19:21" ht="20.25">
      <c r="S33" s="2"/>
      <c r="T33" s="2"/>
      <c r="U33" s="3"/>
    </row>
    <row r="34" spans="19:21" ht="20.25">
      <c r="S34" s="2"/>
      <c r="T34" s="2"/>
      <c r="U34" s="3"/>
    </row>
    <row r="35" spans="19:21" ht="20.25">
      <c r="S35" s="2"/>
      <c r="T35" s="2"/>
      <c r="U35" s="3"/>
    </row>
    <row r="36" spans="19:21" ht="20.25">
      <c r="S36" s="2"/>
      <c r="T36" s="2"/>
      <c r="U36" s="3"/>
    </row>
    <row r="37" spans="19:21" ht="20.25">
      <c r="S37" s="2"/>
      <c r="T37" s="2"/>
      <c r="U37" s="3"/>
    </row>
    <row r="38" spans="19:21" ht="20.25">
      <c r="S38" s="2"/>
      <c r="T38" s="2"/>
      <c r="U38" s="3"/>
    </row>
    <row r="39" spans="19:21" ht="20.25">
      <c r="S39" s="2"/>
      <c r="T39" s="2"/>
      <c r="U39" s="3"/>
    </row>
    <row r="40" spans="19:21" ht="20.25">
      <c r="S40" s="2"/>
      <c r="T40" s="2"/>
      <c r="U40" s="3"/>
    </row>
    <row r="41" spans="19:21" ht="20.25">
      <c r="S41" s="2"/>
      <c r="T41" s="2"/>
      <c r="U41" s="3"/>
    </row>
    <row r="42" spans="19:21" ht="20.25">
      <c r="S42" s="2"/>
      <c r="T42" s="2"/>
      <c r="U42" s="3"/>
    </row>
    <row r="43" spans="19:21" ht="20.25">
      <c r="S43" s="2"/>
      <c r="T43" s="2"/>
      <c r="U43" s="3"/>
    </row>
    <row r="44" spans="19:21" ht="20.25">
      <c r="S44" s="2"/>
      <c r="T44" s="2"/>
      <c r="U44" s="3"/>
    </row>
    <row r="45" spans="19:21" ht="20.25">
      <c r="S45" s="2"/>
      <c r="T45" s="2"/>
      <c r="U45" s="3"/>
    </row>
    <row r="46" spans="19:21" ht="20.25">
      <c r="S46" s="2"/>
      <c r="T46" s="2"/>
      <c r="U46" s="3"/>
    </row>
    <row r="47" spans="19:21" ht="20.25">
      <c r="S47" s="2"/>
      <c r="T47" s="2"/>
      <c r="U47" s="3"/>
    </row>
    <row r="48" spans="19:21" ht="20.25">
      <c r="S48" s="2"/>
      <c r="T48" s="2"/>
      <c r="U48" s="3"/>
    </row>
    <row r="49" spans="19:21" ht="20.25">
      <c r="S49" s="2"/>
      <c r="T49" s="2"/>
      <c r="U49" s="3"/>
    </row>
    <row r="50" spans="19:21" ht="20.25">
      <c r="S50" s="2"/>
      <c r="T50" s="2"/>
      <c r="U50" s="3"/>
    </row>
    <row r="51" spans="19:21" ht="20.25">
      <c r="S51" s="2"/>
      <c r="T51" s="2"/>
      <c r="U51" s="3"/>
    </row>
    <row r="52" spans="19:21" ht="20.25">
      <c r="S52" s="2"/>
      <c r="T52" s="2"/>
      <c r="U52" s="3"/>
    </row>
    <row r="53" spans="19:21" ht="20.25">
      <c r="S53" s="2"/>
      <c r="T53" s="2"/>
      <c r="U53" s="3"/>
    </row>
    <row r="113" ht="20.25">
      <c r="F113" s="5"/>
    </row>
    <row r="114" ht="20.25">
      <c r="F114" s="5"/>
    </row>
    <row r="115" ht="20.25">
      <c r="F115" s="5"/>
    </row>
    <row r="116" ht="20.25">
      <c r="F116" s="5"/>
    </row>
    <row r="117" ht="20.25">
      <c r="F117" s="5"/>
    </row>
    <row r="118" ht="20.25">
      <c r="F118" s="5"/>
    </row>
    <row r="119" ht="20.25">
      <c r="F119" s="5"/>
    </row>
    <row r="120" ht="20.25">
      <c r="F120" s="5"/>
    </row>
    <row r="121" ht="20.25">
      <c r="F121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"/>
  <sheetViews>
    <sheetView workbookViewId="0" topLeftCell="A1">
      <selection activeCell="A16" sqref="A16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Metadata'!C1,"&lt;/language_name&gt;")</f>
        <v>&lt;language_name&gt;Polish&lt;/language_name&gt;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Metadata'!A4,"&lt;/entry&gt;")</f>
        <v>&lt;entry&gt;1&lt;/entry&gt;</v>
      </c>
      <c r="C3" t="str">
        <f>CONCATENATE("&lt;lang_name&gt;",'Raw Metadata'!N4,"&lt;/lang_name&gt;")</f>
        <v>&lt;lang_name&gt;Polish&lt;/lang_name&gt;</v>
      </c>
      <c r="D3" t="str">
        <f>CONCATENATE("&lt;sil_code&gt;",'Raw Metadata'!O4,"&lt;/sil_code&gt;")</f>
        <v>&lt;sil_code&gt;POL&lt;/sil_code&gt;</v>
      </c>
      <c r="E3" t="str">
        <f>CONCATENATE("&lt;content&gt;",'Raw Metadata'!P4,"&lt;/content&gt;")</f>
        <v>&lt;content&gt;Word List&lt;/content&gt;</v>
      </c>
      <c r="F3" t="str">
        <f>CONCATENATE("&lt;recording_location&gt;",'Raw Metadata'!Q4,"&lt;/recording_location&gt;")</f>
        <v>&lt;recording_location&gt;UCLA Phonetics Laboratory; speaker from Wolverhampton, England, UK&lt;/recording_location&gt;</v>
      </c>
      <c r="G3" t="str">
        <f>CONCATENATE("&lt;recording_date&gt;",'Raw Metadata'!R4,"&lt;/recording_date&gt;")</f>
        <v>&lt;recording_date&gt;16 November, 1973&lt;/recording_date&gt;</v>
      </c>
      <c r="H3" t="str">
        <f>CONCATENATE("&lt;fieldworkers&gt;",'Raw Metadata'!S4,"&lt;/fieldworkers&gt;")</f>
        <v>&lt;fieldworkers&gt;UCLA student&lt;/fieldworkers&gt;</v>
      </c>
      <c r="I3" t="str">
        <f>CONCATENATE("&lt;speakers&gt;",'Raw Metadata'!T4,"&lt;/speakers&gt;")</f>
        <v>&lt;speakers&gt;N/A&lt;/speakers&gt;</v>
      </c>
      <c r="J3" t="str">
        <f>CONCATENATE("&lt;filename_audio&gt;",'Raw Metadata'!B4,"&lt;/filename_audio&gt;")</f>
        <v>&lt;filename_audio&gt;pol_word-list_1973_01&lt;/filename_audio&gt;</v>
      </c>
      <c r="K3" t="str">
        <f>CONCATENATE("&lt;filename_wav&gt;",'Raw Metadata'!C4,"&lt;/filename_wav&gt;")</f>
        <v>&lt;filename_wav&gt;pol_word-list_1973_01.wav&lt;/filename_wav&gt;</v>
      </c>
      <c r="L3" t="str">
        <f>CONCATENATE("&lt;filename_mp3&gt;",'Raw Metadata'!D4,"&lt;/filename_mp3&gt;")</f>
        <v>&lt;filename_mp3&gt;pol_word-list_1973_01.mp3&lt;/filename_mp3&gt;</v>
      </c>
      <c r="M3" t="str">
        <f>CONCATENATE("&lt;wav_quality&gt;",'Raw Metadata'!U4,"&lt;/wav_quality&gt;")</f>
        <v>&lt;wav_quality&gt;44.1 K, 16-bit sound depth (bit rate=705 kbps)&lt;/wav_quality&gt;</v>
      </c>
      <c r="N3" t="str">
        <f>CONCATENATE("&lt;mp3_quality&gt;",'Raw Metadata'!V4,"&lt;/mp3_quality&gt;")</f>
        <v>&lt;mp3_quality&gt;56 kpbs&lt;/mp3_quality&gt;</v>
      </c>
      <c r="O3" t="str">
        <f>CONCATENATE("&lt;original_medium&gt;",'Raw Metadata'!W4,"&lt;/original_medium&gt;")</f>
        <v>&lt;original_medium&gt;reel tape&lt;/original_medium&gt;</v>
      </c>
      <c r="P3" t="str">
        <f>CONCATENATE("&lt;wordlist&gt;",'Raw Metadata'!E4,"&lt;/wordlist&gt;")</f>
        <v>&lt;wordlist&gt;pol_word-list_1973_01.html&lt;/wordlist&gt;</v>
      </c>
      <c r="Q3" t="str">
        <f>CONCATENATE("&lt;wordlist_entries&gt;",'Raw Metadata'!F4,"&lt;/wordlist_entries&gt;")</f>
        <v>&lt;wordlist_entries&gt;1 - 38&lt;/wordlist_entries&gt;</v>
      </c>
      <c r="R3" t="str">
        <f>CONCATENATE("&lt;image_tif&gt;",'Raw Metadata'!I4,"&lt;/image_tif&gt;")</f>
        <v>&lt;image_tif&gt;pol_word-list_1973_01.tif&lt;/image_tif&gt;</v>
      </c>
      <c r="S3" t="str">
        <f>CONCATENATE("&lt;image_tif2&gt;",'Raw Metadata'!J4,"&lt;/image_tif2&gt;")</f>
        <v>&lt;image_tif2&gt;pol_word-list_1973_02.tif&lt;/image_tif2&gt;</v>
      </c>
      <c r="T3" t="str">
        <f>CONCATENATE("&lt;image_jpg&gt;",'Raw Metadata'!G4,"&lt;/image_jpg&gt;")</f>
        <v>&lt;image_jpg&gt;pol_word-list_1973_01.jpg&lt;/image_jpg&gt;</v>
      </c>
      <c r="U3" t="str">
        <f>CONCATENATE("&lt;image_jpg2&gt;",'Raw Metadata'!H4,"&lt;/image_jpg2&gt;")</f>
        <v>&lt;image_jpg2&gt;pol_word-list_1973_02.jpg&lt;/image_jpg2&gt;</v>
      </c>
      <c r="V3" t="str">
        <f>CONCATENATE("&lt;tif_quality&gt;",'Raw Metadata'!K4,"&lt;/tif_quality&gt;")</f>
        <v>&lt;tif_quality&gt;300 dpi&lt;/tif_quality&gt;</v>
      </c>
      <c r="W3" t="str">
        <f>CONCATENATE("&lt;jpg_quality&gt;",'Raw Metadata'!L4,"&lt;/jpg_quality&gt;")</f>
        <v>&lt;jpg_quality&gt;300 dpi&lt;/jpg_quality&gt;</v>
      </c>
      <c r="X3" t="str">
        <f>CONCATENATE("&lt;details&gt;",'Raw Metadata'!M4,"&lt;/details&gt;")</f>
        <v>&lt;details&gt;pol_record_details.html#1&lt;/details&gt;</v>
      </c>
      <c r="Y3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Metadata'!Z4,"&lt;/wordlist_no_repetition&gt;")</f>
        <v>&lt;wordlist_no_repetition&gt;pol_word-list_1973_01.html&lt;/wordlist_no_repetition&gt;</v>
      </c>
      <c r="AA3" t="str">
        <f>CONCATENATE("&lt;link_within_wordlist&gt;",'Raw Metadata'!AB4,"&lt;/link_within_wordlist&gt;")</f>
        <v>&lt;link_within_wordlist&gt;pol_word-list_1973_01.html#1&lt;/link_within_wordlist&gt;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Metadata'!A5,"&lt;/entry&gt;")</f>
        <v>&lt;entry&gt;2&lt;/entry&gt;</v>
      </c>
      <c r="C4" t="str">
        <f>CONCATENATE("&lt;lang_name&gt;",'Raw Metadata'!N5,"&lt;/lang_name&gt;")</f>
        <v>&lt;lang_name&gt;Polish&lt;/lang_name&gt;</v>
      </c>
      <c r="D4" t="str">
        <f>CONCATENATE("&lt;sil_code&gt;",'Raw Metadata'!O5,"&lt;/sil_code&gt;")</f>
        <v>&lt;sil_code&gt;POL&lt;/sil_code&gt;</v>
      </c>
      <c r="E4" t="str">
        <f>CONCATENATE("&lt;content&gt;",'Raw Metadata'!P5,"&lt;/content&gt;")</f>
        <v>&lt;content&gt;Word List&lt;/content&gt;</v>
      </c>
      <c r="F4" t="str">
        <f>CONCATENATE("&lt;recording_location&gt;",'Raw Metadata'!Q5,"&lt;/recording_location&gt;")</f>
        <v>&lt;recording_location&gt;UCLA Phonetics Laboratory; speaker from Wolverhampton, England, UK&lt;/recording_location&gt;</v>
      </c>
      <c r="G4" t="str">
        <f>CONCATENATE("&lt;recording_date&gt;",'Raw Metadata'!R5,"&lt;/recording_date&gt;")</f>
        <v>&lt;recording_date&gt;16 November, 1973&lt;/recording_date&gt;</v>
      </c>
      <c r="H4" t="str">
        <f>CONCATENATE("&lt;fieldworkers&gt;",'Raw Metadata'!S5,"&lt;/fieldworkers&gt;")</f>
        <v>&lt;fieldworkers&gt;UCLA student&lt;/fieldworkers&gt;</v>
      </c>
      <c r="I4" t="str">
        <f>CONCATENATE("&lt;speakers&gt;",'Raw Metadata'!T5,"&lt;/speakers&gt;")</f>
        <v>&lt;speakers&gt;N/A&lt;/speakers&gt;</v>
      </c>
      <c r="J4" t="str">
        <f>CONCATENATE("&lt;filename_audio&gt;",'Raw Metadata'!B5,"&lt;/filename_audio&gt;")</f>
        <v>&lt;filename_audio&gt;pol_word-list_1973_02&lt;/filename_audio&gt;</v>
      </c>
      <c r="K4" t="str">
        <f>CONCATENATE("&lt;filename_wav&gt;",'Raw Metadata'!C5,"&lt;/filename_wav&gt;")</f>
        <v>&lt;filename_wav&gt;pol_word-list_1973_02.wav&lt;/filename_wav&gt;</v>
      </c>
      <c r="L4" t="str">
        <f>CONCATENATE("&lt;filename_mp3&gt;",'Raw Metadata'!D5,"&lt;/filename_mp3&gt;")</f>
        <v>&lt;filename_mp3&gt;pol_word-list_1973_02.mp3&lt;/filename_mp3&gt;</v>
      </c>
      <c r="M4" t="str">
        <f>CONCATENATE("&lt;wav_quality&gt;",'Raw Metadata'!U5,"&lt;/wav_quality&gt;")</f>
        <v>&lt;wav_quality&gt;44.1 K, 16-bit sound depth (bit rate=705 kbps)&lt;/wav_quality&gt;</v>
      </c>
      <c r="N4" t="str">
        <f>CONCATENATE("&lt;mp3_quality&gt;",'Raw Metadata'!V5,"&lt;/mp3_quality&gt;")</f>
        <v>&lt;mp3_quality&gt;56 kpbs&lt;/mp3_quality&gt;</v>
      </c>
      <c r="O4" t="str">
        <f>CONCATENATE("&lt;original_medium&gt;",'Raw Metadata'!W5,"&lt;/original_medium&gt;")</f>
        <v>&lt;original_medium&gt;reel tape&lt;/original_medium&gt;</v>
      </c>
      <c r="P4" t="str">
        <f>CONCATENATE("&lt;wordlist&gt;",'Raw Metadata'!E5,"&lt;/wordlist&gt;")</f>
        <v>&lt;wordlist&gt;pol_word-list_1973_01.html&lt;/wordlist&gt;</v>
      </c>
      <c r="Q4" t="str">
        <f>CONCATENATE("&lt;wordlist_entries&gt;",'Raw Metadata'!F5,"&lt;/wordlist_entries&gt;")</f>
        <v>&lt;wordlist_entries&gt;39 - 73&lt;/wordlist_entries&gt;</v>
      </c>
      <c r="R4" t="str">
        <f>CONCATENATE("&lt;image_tif&gt;",'Raw Metadata'!I5,"&lt;/image_tif&gt;")</f>
        <v>&lt;image_tif&gt;pol_word-list_1973_03.tif&lt;/image_tif&gt;</v>
      </c>
      <c r="S4" t="str">
        <f>CONCATENATE("&lt;image_tif2&gt;",'Raw Metadata'!J5,"&lt;/image_tif2&gt;")</f>
        <v>&lt;image_tif2&gt;pol_word-list_1973_04.tif&lt;/image_tif2&gt;</v>
      </c>
      <c r="T4" t="str">
        <f>CONCATENATE("&lt;image_jpg&gt;",'Raw Metadata'!G5,"&lt;/image_jpg&gt;")</f>
        <v>&lt;image_jpg&gt;pol_word-list_1973_03.jpg&lt;/image_jpg&gt;</v>
      </c>
      <c r="U4" t="str">
        <f>CONCATENATE("&lt;image_jpg2&gt;",'Raw Metadata'!H5,"&lt;/image_jpg2&gt;")</f>
        <v>&lt;image_jpg2&gt;pol_word-list_1973_04.jpg&lt;/image_jpg2&gt;</v>
      </c>
      <c r="V4" t="str">
        <f>CONCATENATE("&lt;tif_quality&gt;",'Raw Metadata'!K5,"&lt;/tif_quality&gt;")</f>
        <v>&lt;tif_quality&gt;300 dpi&lt;/tif_quality&gt;</v>
      </c>
      <c r="W4" t="str">
        <f>CONCATENATE("&lt;jpg_quality&gt;",'Raw Metadata'!L5,"&lt;/jpg_quality&gt;")</f>
        <v>&lt;jpg_quality&gt;300 dpi&lt;/jpg_quality&gt;</v>
      </c>
      <c r="X4" t="str">
        <f>CONCATENATE("&lt;details&gt;",'Raw Metadata'!M5,"&lt;/details&gt;")</f>
        <v>&lt;details&gt;pol_record_details.html#2&lt;/details&gt;</v>
      </c>
      <c r="Y4" t="str">
        <f>CONCATENATE("&lt;rights&gt;",'Raw Metadata'!X5,"&lt;/rights&gt;")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Metadata'!Z5,"&lt;/wordlist_no_repetition&gt;")</f>
        <v>&lt;wordlist_no_repetition&gt;&lt;/wordlist_no_repetition&gt;</v>
      </c>
      <c r="AA4" t="str">
        <f>CONCATENATE("&lt;link_within_wordlist&gt;",'Raw Metadata'!AB5,"&lt;/link_within_wordlist&gt;")</f>
        <v>&lt;link_within_wordlist&gt;pol_word-list_1973_01.html#39&lt;/link_within_wordlist&gt;</v>
      </c>
      <c r="AB4" t="s">
        <v>16</v>
      </c>
    </row>
    <row r="5" spans="1:28" ht="20.25">
      <c r="A5" t="s">
        <v>15</v>
      </c>
      <c r="B5" t="str">
        <f>CONCATENATE("&lt;entry&gt;",'Raw Metadata'!A6,"&lt;/entry&gt;")</f>
        <v>&lt;entry&gt;3&lt;/entry&gt;</v>
      </c>
      <c r="C5" t="str">
        <f>CONCATENATE("&lt;lang_name&gt;",'Raw Metadata'!N6,"&lt;/lang_name&gt;")</f>
        <v>&lt;lang_name&gt;Polish&lt;/lang_name&gt;</v>
      </c>
      <c r="D5" t="str">
        <f>CONCATENATE("&lt;sil_code&gt;",'Raw Metadata'!O6,"&lt;/sil_code&gt;")</f>
        <v>&lt;sil_code&gt;POL&lt;/sil_code&gt;</v>
      </c>
      <c r="E5" t="str">
        <f>CONCATENATE("&lt;content&gt;",'Raw Metadata'!P6,"&lt;/content&gt;")</f>
        <v>&lt;content&gt;Word List&lt;/content&gt;</v>
      </c>
      <c r="F5" t="str">
        <f>CONCATENATE("&lt;recording_location&gt;",'Raw Metadata'!Q6,"&lt;/recording_location&gt;")</f>
        <v>&lt;recording_location&gt;UCLA Phonetics Laboratory; speaker from Wolverhampton, England, UK&lt;/recording_location&gt;</v>
      </c>
      <c r="G5" t="str">
        <f>CONCATENATE("&lt;recording_date&gt;",'Raw Metadata'!R6,"&lt;/recording_date&gt;")</f>
        <v>&lt;recording_date&gt;16 November, 1973&lt;/recording_date&gt;</v>
      </c>
      <c r="H5" t="str">
        <f>CONCATENATE("&lt;fieldworkers&gt;",'Raw Metadata'!S6,"&lt;/fieldworkers&gt;")</f>
        <v>&lt;fieldworkers&gt;UCLA student&lt;/fieldworkers&gt;</v>
      </c>
      <c r="I5" t="str">
        <f>CONCATENATE("&lt;speakers&gt;",'Raw Metadata'!T6,"&lt;/speakers&gt;")</f>
        <v>&lt;speakers&gt;N/A&lt;/speakers&gt;</v>
      </c>
      <c r="J5" t="str">
        <f>CONCATENATE("&lt;filename_audio&gt;",'Raw Metadata'!B6,"&lt;/filename_audio&gt;")</f>
        <v>&lt;filename_audio&gt;pol_word-list_1973_03&lt;/filename_audio&gt;</v>
      </c>
      <c r="K5" t="str">
        <f>CONCATENATE("&lt;filename_wav&gt;",'Raw Metadata'!C6,"&lt;/filename_wav&gt;")</f>
        <v>&lt;filename_wav&gt;pol_word-list_1973_03.wav&lt;/filename_wav&gt;</v>
      </c>
      <c r="L5" t="str">
        <f>CONCATENATE("&lt;filename_mp3&gt;",'Raw Metadata'!D6,"&lt;/filename_mp3&gt;")</f>
        <v>&lt;filename_mp3&gt;pol_word-list_1973_03.mp3&lt;/filename_mp3&gt;</v>
      </c>
      <c r="M5" t="str">
        <f>CONCATENATE("&lt;wav_quality&gt;",'Raw Metadata'!U6,"&lt;/wav_quality&gt;")</f>
        <v>&lt;wav_quality&gt;44.1 K, 16-bit sound depth (bit rate=705 kbps)&lt;/wav_quality&gt;</v>
      </c>
      <c r="N5" t="str">
        <f>CONCATENATE("&lt;mp3_quality&gt;",'Raw Metadata'!V6,"&lt;/mp3_quality&gt;")</f>
        <v>&lt;mp3_quality&gt;56 kpbs&lt;/mp3_quality&gt;</v>
      </c>
      <c r="O5" t="str">
        <f>CONCATENATE("&lt;original_medium&gt;",'Raw Metadata'!W6,"&lt;/original_medium&gt;")</f>
        <v>&lt;original_medium&gt;reel tape&lt;/original_medium&gt;</v>
      </c>
      <c r="P5" t="str">
        <f>CONCATENATE("&lt;wordlist&gt;",'Raw Metadata'!E6,"&lt;/wordlist&gt;")</f>
        <v>&lt;wordlist&gt;pol_word-list_1973_01.html&lt;/wordlist&gt;</v>
      </c>
      <c r="Q5" t="str">
        <f>CONCATENATE("&lt;wordlist_entries&gt;",'Raw Metadata'!F6,"&lt;/wordlist_entries&gt;")</f>
        <v>&lt;wordlist_entries&gt;1 - 38&lt;/wordlist_entries&gt;</v>
      </c>
      <c r="R5" t="str">
        <f>CONCATENATE("&lt;image_tif&gt;",'Raw Metadata'!I6,"&lt;/image_tif&gt;")</f>
        <v>&lt;image_tif&gt;pol_word-list_1973_01.tif&lt;/image_tif&gt;</v>
      </c>
      <c r="S5" t="str">
        <f>CONCATENATE("&lt;image_tif2&gt;",'Raw Metadata'!J6,"&lt;/image_tif2&gt;")</f>
        <v>&lt;image_tif2&gt;pol_word-list_1973_02.tif&lt;/image_tif2&gt;</v>
      </c>
      <c r="T5" t="str">
        <f>CONCATENATE("&lt;image_jpg&gt;",'Raw Metadata'!G6,"&lt;/image_jpg&gt;")</f>
        <v>&lt;image_jpg&gt;pol_word-list_1973_01.jpg&lt;/image_jpg&gt;</v>
      </c>
      <c r="U5" t="str">
        <f>CONCATENATE("&lt;image_jpg2&gt;",'Raw Metadata'!H6,"&lt;/image_jpg2&gt;")</f>
        <v>&lt;image_jpg2&gt;pol_word-list_1973_02.jpg&lt;/image_jpg2&gt;</v>
      </c>
      <c r="V5" t="str">
        <f>CONCATENATE("&lt;tif_quality&gt;",'Raw Metadata'!K6,"&lt;/tif_quality&gt;")</f>
        <v>&lt;tif_quality&gt;300 dpi&lt;/tif_quality&gt;</v>
      </c>
      <c r="W5" t="str">
        <f>CONCATENATE("&lt;jpg_quality&gt;",'Raw Metadata'!L6,"&lt;/jpg_quality&gt;")</f>
        <v>&lt;jpg_quality&gt;300 dpi&lt;/jpg_quality&gt;</v>
      </c>
      <c r="X5" t="str">
        <f>CONCATENATE("&lt;details&gt;",'Raw Metadata'!M6,"&lt;/details&gt;")</f>
        <v>&lt;details&gt;pol_record_details.html#3&lt;/details&gt;</v>
      </c>
      <c r="Y5" t="str">
        <f>CONCATENATE("&lt;rights&gt;",'Raw Metadata'!X6,"&lt;/rights&gt;")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Metadata'!Z6,"&lt;/wordlist_no_repetition&gt;")</f>
        <v>&lt;wordlist_no_repetition&gt;pol_word-list_1973_01.html&lt;/wordlist_no_repetition&gt;</v>
      </c>
      <c r="AA5" t="str">
        <f>CONCATENATE("&lt;link_within_wordlist&gt;",'Raw Metadata'!AB6,"&lt;/link_within_wordlist&gt;")</f>
        <v>&lt;link_within_wordlist&gt;pol_word-list_1973_01.html#1&lt;/link_within_wordlist&gt;</v>
      </c>
      <c r="AB5" t="s">
        <v>16</v>
      </c>
    </row>
    <row r="6" spans="1:28" ht="20.25">
      <c r="A6" t="s">
        <v>15</v>
      </c>
      <c r="B6" t="str">
        <f>CONCATENATE("&lt;entry&gt;",'Raw Metadata'!A7,"&lt;/entry&gt;")</f>
        <v>&lt;entry&gt;4&lt;/entry&gt;</v>
      </c>
      <c r="C6" t="str">
        <f>CONCATENATE("&lt;lang_name&gt;",'Raw Metadata'!N7,"&lt;/lang_name&gt;")</f>
        <v>&lt;lang_name&gt;Polish&lt;/lang_name&gt;</v>
      </c>
      <c r="D6" t="str">
        <f>CONCATENATE("&lt;sil_code&gt;",'Raw Metadata'!O7,"&lt;/sil_code&gt;")</f>
        <v>&lt;sil_code&gt;POL&lt;/sil_code&gt;</v>
      </c>
      <c r="E6" t="str">
        <f>CONCATENATE("&lt;content&gt;",'Raw Metadata'!P7,"&lt;/content&gt;")</f>
        <v>&lt;content&gt;Word List&lt;/content&gt;</v>
      </c>
      <c r="F6" t="str">
        <f>CONCATENATE("&lt;recording_location&gt;",'Raw Metadata'!Q7,"&lt;/recording_location&gt;")</f>
        <v>&lt;recording_location&gt;UCLA Phonetics Laboratory; speaker from Wolverhampton, England, UK&lt;/recording_location&gt;</v>
      </c>
      <c r="G6" t="str">
        <f>CONCATENATE("&lt;recording_date&gt;",'Raw Metadata'!R7,"&lt;/recording_date&gt;")</f>
        <v>&lt;recording_date&gt;16 November, 1973&lt;/recording_date&gt;</v>
      </c>
      <c r="H6" t="str">
        <f>CONCATENATE("&lt;fieldworkers&gt;",'Raw Metadata'!S7,"&lt;/fieldworkers&gt;")</f>
        <v>&lt;fieldworkers&gt;UCLA student&lt;/fieldworkers&gt;</v>
      </c>
      <c r="I6" t="str">
        <f>CONCATENATE("&lt;speakers&gt;",'Raw Metadata'!T7,"&lt;/speakers&gt;")</f>
        <v>&lt;speakers&gt;N/A&lt;/speakers&gt;</v>
      </c>
      <c r="J6" t="str">
        <f>CONCATENATE("&lt;filename_audio&gt;",'Raw Metadata'!B7,"&lt;/filename_audio&gt;")</f>
        <v>&lt;filename_audio&gt;pol_word-list_1973_04&lt;/filename_audio&gt;</v>
      </c>
      <c r="K6" t="str">
        <f>CONCATENATE("&lt;filename_wav&gt;",'Raw Metadata'!C7,"&lt;/filename_wav&gt;")</f>
        <v>&lt;filename_wav&gt;pol_word-list_1973_04.wav&lt;/filename_wav&gt;</v>
      </c>
      <c r="L6" t="str">
        <f>CONCATENATE("&lt;filename_mp3&gt;",'Raw Metadata'!D7,"&lt;/filename_mp3&gt;")</f>
        <v>&lt;filename_mp3&gt;pol_word-list_1973_04.mp3&lt;/filename_mp3&gt;</v>
      </c>
      <c r="M6" t="str">
        <f>CONCATENATE("&lt;wav_quality&gt;",'Raw Metadata'!U7,"&lt;/wav_quality&gt;")</f>
        <v>&lt;wav_quality&gt;44.1 K, 16-bit sound depth (bit rate=705 kbps)&lt;/wav_quality&gt;</v>
      </c>
      <c r="N6" t="str">
        <f>CONCATENATE("&lt;mp3_quality&gt;",'Raw Metadata'!V7,"&lt;/mp3_quality&gt;")</f>
        <v>&lt;mp3_quality&gt;56 kpbs&lt;/mp3_quality&gt;</v>
      </c>
      <c r="O6" t="str">
        <f>CONCATENATE("&lt;original_medium&gt;",'Raw Metadata'!W7,"&lt;/original_medium&gt;")</f>
        <v>&lt;original_medium&gt;reel tape&lt;/original_medium&gt;</v>
      </c>
      <c r="P6" t="str">
        <f>CONCATENATE("&lt;wordlist&gt;",'Raw Metadata'!E7,"&lt;/wordlist&gt;")</f>
        <v>&lt;wordlist&gt;pol_word-list_1973_01.html&lt;/wordlist&gt;</v>
      </c>
      <c r="Q6" t="str">
        <f>CONCATENATE("&lt;wordlist_entries&gt;",'Raw Metadata'!F7,"&lt;/wordlist_entries&gt;")</f>
        <v>&lt;wordlist_entries&gt;39 - 73&lt;/wordlist_entries&gt;</v>
      </c>
      <c r="R6" t="str">
        <f>CONCATENATE("&lt;image_tif&gt;",'Raw Metadata'!I7,"&lt;/image_tif&gt;")</f>
        <v>&lt;image_tif&gt;pol_word-list_1973_03.tif&lt;/image_tif&gt;</v>
      </c>
      <c r="S6" t="str">
        <f>CONCATENATE("&lt;image_tif2&gt;",'Raw Metadata'!J7,"&lt;/image_tif2&gt;")</f>
        <v>&lt;image_tif2&gt;pol_word-list_1973_04.tif&lt;/image_tif2&gt;</v>
      </c>
      <c r="T6" t="str">
        <f>CONCATENATE("&lt;image_jpg&gt;",'Raw Metadata'!G7,"&lt;/image_jpg&gt;")</f>
        <v>&lt;image_jpg&gt;pol_word-list_1973_03.jpg&lt;/image_jpg&gt;</v>
      </c>
      <c r="U6" t="str">
        <f>CONCATENATE("&lt;image_jpg2&gt;",'Raw Metadata'!H7,"&lt;/image_jpg2&gt;")</f>
        <v>&lt;image_jpg2&gt;pol_word-list_1973_04.jpg&lt;/image_jpg2&gt;</v>
      </c>
      <c r="V6" t="str">
        <f>CONCATENATE("&lt;tif_quality&gt;",'Raw Metadata'!K7,"&lt;/tif_quality&gt;")</f>
        <v>&lt;tif_quality&gt;300 dpi&lt;/tif_quality&gt;</v>
      </c>
      <c r="W6" t="str">
        <f>CONCATENATE("&lt;jpg_quality&gt;",'Raw Metadata'!L7,"&lt;/jpg_quality&gt;")</f>
        <v>&lt;jpg_quality&gt;300 dpi&lt;/jpg_quality&gt;</v>
      </c>
      <c r="X6" t="str">
        <f>CONCATENATE("&lt;details&gt;",'Raw Metadata'!M7,"&lt;/details&gt;")</f>
        <v>&lt;details&gt;pol_record_details.html#4&lt;/details&gt;</v>
      </c>
      <c r="Y6" t="str">
        <f>CONCATENATE("&lt;rights&gt;",'Raw Metadata'!X7,"&lt;/rights&gt;")</f>
        <v>&lt;rights&gt;This work is licensed under a Creative Commons license, available for viewing at http://creativecommons.org/licenses/by-nc/2.0/&lt;/rights&gt;</v>
      </c>
      <c r="Z6" t="str">
        <f>CONCATENATE("&lt;wordlist_no_repetition&gt;",'Raw Metadata'!Z7,"&lt;/wordlist_no_repetition&gt;")</f>
        <v>&lt;wordlist_no_repetition&gt;&lt;/wordlist_no_repetition&gt;</v>
      </c>
      <c r="AA6" t="str">
        <f>CONCATENATE("&lt;link_within_wordlist&gt;",'Raw Metadata'!AB7,"&lt;/link_within_wordlist&gt;")</f>
        <v>&lt;link_within_wordlist&gt;pol_word-list_1973_01.html#39&lt;/link_within_wordlist&gt;</v>
      </c>
      <c r="AB6" t="s">
        <v>16</v>
      </c>
    </row>
    <row r="7" spans="1:28" ht="20.25">
      <c r="A7" t="s">
        <v>15</v>
      </c>
      <c r="B7" t="str">
        <f>CONCATENATE("&lt;entry&gt;",'Raw Metadata'!A8,"&lt;/entry&gt;")</f>
        <v>&lt;entry&gt;5&lt;/entry&gt;</v>
      </c>
      <c r="C7" t="str">
        <f>CONCATENATE("&lt;lang_name&gt;",'Raw Metadata'!N8,"&lt;/lang_name&gt;")</f>
        <v>&lt;lang_name&gt;Polish (Góralski dialect)&lt;/lang_name&gt;</v>
      </c>
      <c r="D7" t="str">
        <f>CONCATENATE("&lt;sil_code&gt;",'Raw Metadata'!O8,"&lt;/sil_code&gt;")</f>
        <v>&lt;sil_code&gt;POL&lt;/sil_code&gt;</v>
      </c>
      <c r="E7" t="str">
        <f>CONCATENATE("&lt;content&gt;",'Raw Metadata'!P8,"&lt;/content&gt;")</f>
        <v>&lt;content&gt;Word List&lt;/content&gt;</v>
      </c>
      <c r="F7" t="str">
        <f>CONCATENATE("&lt;recording_location&gt;",'Raw Metadata'!Q8,"&lt;/recording_location&gt;")</f>
        <v>&lt;recording_location&gt;UCLA Phoentics Laboratory; speaker from Nowy Targ, Poland&lt;/recording_location&gt;</v>
      </c>
      <c r="G7" t="str">
        <f>CONCATENATE("&lt;recording_date&gt;",'Raw Metadata'!R8,"&lt;/recording_date&gt;")</f>
        <v>&lt;recording_date&gt;2 June, 1986&lt;/recording_date&gt;</v>
      </c>
      <c r="H7" t="str">
        <f>CONCATENATE("&lt;fieldworkers&gt;",'Raw Metadata'!S8,"&lt;/fieldworkers&gt;")</f>
        <v>&lt;fieldworkers&gt;UCLA student&lt;/fieldworkers&gt;</v>
      </c>
      <c r="I7" t="str">
        <f>CONCATENATE("&lt;speakers&gt;",'Raw Metadata'!T8,"&lt;/speakers&gt;")</f>
        <v>&lt;speakers&gt;N/A&lt;/speakers&gt;</v>
      </c>
      <c r="J7" t="str">
        <f>CONCATENATE("&lt;filename_audio&gt;",'Raw Metadata'!B8,"&lt;/filename_audio&gt;")</f>
        <v>&lt;filename_audio&gt;pol_word-list_1986_01&lt;/filename_audio&gt;</v>
      </c>
      <c r="K7" t="str">
        <f>CONCATENATE("&lt;filename_wav&gt;",'Raw Metadata'!C8,"&lt;/filename_wav&gt;")</f>
        <v>&lt;filename_wav&gt;pol_word-list_1986_01.wav&lt;/filename_wav&gt;</v>
      </c>
      <c r="L7" t="str">
        <f>CONCATENATE("&lt;filename_mp3&gt;",'Raw Metadata'!D8,"&lt;/filename_mp3&gt;")</f>
        <v>&lt;filename_mp3&gt;pol_word-list_1986_01.mp3&lt;/filename_mp3&gt;</v>
      </c>
      <c r="M7" t="str">
        <f>CONCATENATE("&lt;wav_quality&gt;",'Raw Metadata'!U8,"&lt;/wav_quality&gt;")</f>
        <v>&lt;wav_quality&gt;44.1 K, 16-bit sound depth (bit rate=705 kbps)&lt;/wav_quality&gt;</v>
      </c>
      <c r="N7" t="str">
        <f>CONCATENATE("&lt;mp3_quality&gt;",'Raw Metadata'!V8,"&lt;/mp3_quality&gt;")</f>
        <v>&lt;mp3_quality&gt;56 kpbs&lt;/mp3_quality&gt;</v>
      </c>
      <c r="O7" t="str">
        <f>CONCATENATE("&lt;original_medium&gt;",'Raw Metadata'!W8,"&lt;/original_medium&gt;")</f>
        <v>&lt;original_medium&gt;cassette tape&lt;/original_medium&gt;</v>
      </c>
      <c r="P7" t="str">
        <f>CONCATENATE("&lt;wordlist&gt;",'Raw Metadata'!E8,"&lt;/wordlist&gt;")</f>
        <v>&lt;wordlist&gt;pol_word-list_1986_01.html&lt;/wordlist&gt;</v>
      </c>
      <c r="Q7" t="str">
        <f>CONCATENATE("&lt;wordlist_entries&gt;",'Raw Metadata'!F8,"&lt;/wordlist_entries&gt;")</f>
        <v>&lt;wordlist_entries&gt;1 - 21&lt;/wordlist_entries&gt;</v>
      </c>
      <c r="R7" t="str">
        <f>CONCATENATE("&lt;image_tif&gt;",'Raw Metadata'!I8,"&lt;/image_tif&gt;")</f>
        <v>&lt;image_tif&gt;pol_word-list_1986_01.tif&lt;/image_tif&gt;</v>
      </c>
      <c r="S7" t="str">
        <f>CONCATENATE("&lt;image_tif2&gt;",'Raw Metadata'!J8,"&lt;/image_tif2&gt;")</f>
        <v>&lt;image_tif2&gt;pol_word-list_1986_02.tif&lt;/image_tif2&gt;</v>
      </c>
      <c r="T7" t="str">
        <f>CONCATENATE("&lt;image_jpg&gt;",'Raw Metadata'!G8,"&lt;/image_jpg&gt;")</f>
        <v>&lt;image_jpg&gt;pol_word-list_1986_01.jpg&lt;/image_jpg&gt;</v>
      </c>
      <c r="U7" t="str">
        <f>CONCATENATE("&lt;image_jpg2&gt;",'Raw Metadata'!H8,"&lt;/image_jpg2&gt;")</f>
        <v>&lt;image_jpg2&gt;pol_word-list_1986_02.jpg&lt;/image_jpg2&gt;</v>
      </c>
      <c r="V7" t="str">
        <f>CONCATENATE("&lt;tif_quality&gt;",'Raw Metadata'!K8,"&lt;/tif_quality&gt;")</f>
        <v>&lt;tif_quality&gt;300 dpi&lt;/tif_quality&gt;</v>
      </c>
      <c r="W7" t="str">
        <f>CONCATENATE("&lt;jpg_quality&gt;",'Raw Metadata'!L8,"&lt;/jpg_quality&gt;")</f>
        <v>&lt;jpg_quality&gt;300 dpi&lt;/jpg_quality&gt;</v>
      </c>
      <c r="X7" t="str">
        <f>CONCATENATE("&lt;details&gt;",'Raw Metadata'!M8,"&lt;/details&gt;")</f>
        <v>&lt;details&gt;pol_record_details.html#5&lt;/details&gt;</v>
      </c>
      <c r="Y7" t="str">
        <f>CONCATENATE("&lt;rights&gt;",'Raw Metadata'!X8,"&lt;/rights&gt;")</f>
        <v>&lt;rights&gt;This work is licensed under a Creative Commons license, available for viewing at http://creativecommons.org/licenses/by-nc/2.0/&lt;/rights&gt;</v>
      </c>
      <c r="Z7" t="str">
        <f>CONCATENATE("&lt;wordlist_no_repetition&gt;",'Raw Metadata'!Z8,"&lt;/wordlist_no_repetition&gt;")</f>
        <v>&lt;wordlist_no_repetition&gt;pol_word-list_1986_01.html&lt;/wordlist_no_repetition&gt;</v>
      </c>
      <c r="AA7" t="str">
        <f>CONCATENATE("&lt;link_within_wordlist&gt;",'Raw Metadata'!AB8,"&lt;/link_within_wordlist&gt;")</f>
        <v>&lt;link_within_wordlist&gt;pol_word-list_1986_01.html#1&lt;/link_within_wordlist&gt;</v>
      </c>
      <c r="AB7" t="s">
        <v>16</v>
      </c>
    </row>
    <row r="8" spans="1:28" ht="20.25">
      <c r="A8" t="s">
        <v>15</v>
      </c>
      <c r="B8" t="str">
        <f>CONCATENATE("&lt;entry&gt;",'Raw Metadata'!A9,"&lt;/entry&gt;")</f>
        <v>&lt;entry&gt;6&lt;/entry&gt;</v>
      </c>
      <c r="C8" t="str">
        <f>CONCATENATE("&lt;lang_name&gt;",'Raw Metadata'!N9,"&lt;/lang_name&gt;")</f>
        <v>&lt;lang_name&gt;Polish (Góralski dialect)&lt;/lang_name&gt;</v>
      </c>
      <c r="D8" t="str">
        <f>CONCATENATE("&lt;sil_code&gt;",'Raw Metadata'!O9,"&lt;/sil_code&gt;")</f>
        <v>&lt;sil_code&gt;POL&lt;/sil_code&gt;</v>
      </c>
      <c r="E8" t="str">
        <f>CONCATENATE("&lt;content&gt;",'Raw Metadata'!P9,"&lt;/content&gt;")</f>
        <v>&lt;content&gt;Word List&lt;/content&gt;</v>
      </c>
      <c r="F8" t="str">
        <f>CONCATENATE("&lt;recording_location&gt;",'Raw Metadata'!Q9,"&lt;/recording_location&gt;")</f>
        <v>&lt;recording_location&gt;UCLA Phoentics Laboratory; speaker from Nowy Targ, Poland&lt;/recording_location&gt;</v>
      </c>
      <c r="G8" t="str">
        <f>CONCATENATE("&lt;recording_date&gt;",'Raw Metadata'!R9,"&lt;/recording_date&gt;")</f>
        <v>&lt;recording_date&gt;2 June, 1986&lt;/recording_date&gt;</v>
      </c>
      <c r="H8" t="str">
        <f>CONCATENATE("&lt;fieldworkers&gt;",'Raw Metadata'!S9,"&lt;/fieldworkers&gt;")</f>
        <v>&lt;fieldworkers&gt;UCLA student&lt;/fieldworkers&gt;</v>
      </c>
      <c r="I8" t="str">
        <f>CONCATENATE("&lt;speakers&gt;",'Raw Metadata'!T9,"&lt;/speakers&gt;")</f>
        <v>&lt;speakers&gt;N/A&lt;/speakers&gt;</v>
      </c>
      <c r="J8" t="str">
        <f>CONCATENATE("&lt;filename_audio&gt;",'Raw Metadata'!B9,"&lt;/filename_audio&gt;")</f>
        <v>&lt;filename_audio&gt;pol_word-list_1986_02&lt;/filename_audio&gt;</v>
      </c>
      <c r="K8" t="str">
        <f>CONCATENATE("&lt;filename_wav&gt;",'Raw Metadata'!C9,"&lt;/filename_wav&gt;")</f>
        <v>&lt;filename_wav&gt;pol_word-list_1986_02.wav&lt;/filename_wav&gt;</v>
      </c>
      <c r="L8" t="str">
        <f>CONCATENATE("&lt;filename_mp3&gt;",'Raw Metadata'!D9,"&lt;/filename_mp3&gt;")</f>
        <v>&lt;filename_mp3&gt;pol_word-list_1986_02.mp3&lt;/filename_mp3&gt;</v>
      </c>
      <c r="M8" t="str">
        <f>CONCATENATE("&lt;wav_quality&gt;",'Raw Metadata'!U9,"&lt;/wav_quality&gt;")</f>
        <v>&lt;wav_quality&gt;44.1 K, 16-bit sound depth (bit rate=705 kbps)&lt;/wav_quality&gt;</v>
      </c>
      <c r="N8" t="str">
        <f>CONCATENATE("&lt;mp3_quality&gt;",'Raw Metadata'!V9,"&lt;/mp3_quality&gt;")</f>
        <v>&lt;mp3_quality&gt;56 kpbs&lt;/mp3_quality&gt;</v>
      </c>
      <c r="O8" t="str">
        <f>CONCATENATE("&lt;original_medium&gt;",'Raw Metadata'!W9,"&lt;/original_medium&gt;")</f>
        <v>&lt;original_medium&gt;cassette tape&lt;/original_medium&gt;</v>
      </c>
      <c r="P8" t="str">
        <f>CONCATENATE("&lt;wordlist&gt;",'Raw Metadata'!E9,"&lt;/wordlist&gt;")</f>
        <v>&lt;wordlist&gt;pol_word-list_1986_01.html&lt;/wordlist&gt;</v>
      </c>
      <c r="Q8" t="str">
        <f>CONCATENATE("&lt;wordlist_entries&gt;",'Raw Metadata'!F9,"&lt;/wordlist_entries&gt;")</f>
        <v>&lt;wordlist_entries&gt;22 - 37&lt;/wordlist_entries&gt;</v>
      </c>
      <c r="R8" t="str">
        <f>CONCATENATE("&lt;image_tif&gt;",'Raw Metadata'!I9,"&lt;/image_tif&gt;")</f>
        <v>&lt;image_tif&gt;pol_word-list_1986_03.tif&lt;/image_tif&gt;</v>
      </c>
      <c r="S8" t="str">
        <f>CONCATENATE("&lt;image_tif2&gt;",'Raw Metadata'!J9,"&lt;/image_tif2&gt;")</f>
        <v>&lt;image_tif2&gt;pol_word-list_1986_04.tif&lt;/image_tif2&gt;</v>
      </c>
      <c r="T8" t="str">
        <f>CONCATENATE("&lt;image_jpg&gt;",'Raw Metadata'!G9,"&lt;/image_jpg&gt;")</f>
        <v>&lt;image_jpg&gt;pol_word-list_1986_03.jpg&lt;/image_jpg&gt;</v>
      </c>
      <c r="U8" t="str">
        <f>CONCATENATE("&lt;image_jpg2&gt;",'Raw Metadata'!H9,"&lt;/image_jpg2&gt;")</f>
        <v>&lt;image_jpg2&gt;pol_word-list_1986_04.jpg&lt;/image_jpg2&gt;</v>
      </c>
      <c r="V8" t="str">
        <f>CONCATENATE("&lt;tif_quality&gt;",'Raw Metadata'!K9,"&lt;/tif_quality&gt;")</f>
        <v>&lt;tif_quality&gt;300 dpi&lt;/tif_quality&gt;</v>
      </c>
      <c r="W8" t="str">
        <f>CONCATENATE("&lt;jpg_quality&gt;",'Raw Metadata'!L9,"&lt;/jpg_quality&gt;")</f>
        <v>&lt;jpg_quality&gt;300 dpi&lt;/jpg_quality&gt;</v>
      </c>
      <c r="X8" t="str">
        <f>CONCATENATE("&lt;details&gt;",'Raw Metadata'!M9,"&lt;/details&gt;")</f>
        <v>&lt;details&gt;pol_record_details.html#6&lt;/details&gt;</v>
      </c>
      <c r="Y8" t="str">
        <f>CONCATENATE("&lt;rights&gt;",'Raw Metadata'!X9,"&lt;/rights&gt;")</f>
        <v>&lt;rights&gt;This work is licensed under a Creative Commons license, available for viewing at http://creativecommons.org/licenses/by-nc/2.0/&lt;/rights&gt;</v>
      </c>
      <c r="Z8" t="str">
        <f>CONCATENATE("&lt;wordlist_no_repetition&gt;",'Raw Metadata'!Z9,"&lt;/wordlist_no_repetition&gt;")</f>
        <v>&lt;wordlist_no_repetition&gt;&lt;/wordlist_no_repetition&gt;</v>
      </c>
      <c r="AA8" t="str">
        <f>CONCATENATE("&lt;link_within_wordlist&gt;",'Raw Metadata'!AB9,"&lt;/link_within_wordlist&gt;")</f>
        <v>&lt;link_within_wordlist&gt;pol_word-list_1986_01.html#22&lt;/link_within_wordlist&gt;</v>
      </c>
      <c r="AB8" t="s">
        <v>16</v>
      </c>
    </row>
    <row r="9" spans="1:28" ht="20.25">
      <c r="A9" t="s">
        <v>15</v>
      </c>
      <c r="B9" t="str">
        <f>CONCATENATE("&lt;entry&gt;",'Raw Metadata'!A10,"&lt;/entry&gt;")</f>
        <v>&lt;entry&gt;7&lt;/entry&gt;</v>
      </c>
      <c r="C9" t="str">
        <f>CONCATENATE("&lt;lang_name&gt;",'Raw Metadata'!N10,"&lt;/lang_name&gt;")</f>
        <v>&lt;lang_name&gt;Polish&lt;/lang_name&gt;</v>
      </c>
      <c r="D9" t="str">
        <f>CONCATENATE("&lt;sil_code&gt;",'Raw Metadata'!O10,"&lt;/sil_code&gt;")</f>
        <v>&lt;sil_code&gt;POL&lt;/sil_code&gt;</v>
      </c>
      <c r="E9" t="str">
        <f>CONCATENATE("&lt;content&gt;",'Raw Metadata'!P10,"&lt;/content&gt;")</f>
        <v>&lt;content&gt;Word List&lt;/content&gt;</v>
      </c>
      <c r="F9" t="str">
        <f>CONCATENATE("&lt;recording_location&gt;",'Raw Metadata'!Q10,"&lt;/recording_location&gt;")</f>
        <v>&lt;recording_location&gt;UCLA Phonetics Laboratory; speaker from Cracow, Poland&lt;/recording_location&gt;</v>
      </c>
      <c r="G9" t="str">
        <f>CONCATENATE("&lt;recording_date&gt;",'Raw Metadata'!R10,"&lt;/recording_date&gt;")</f>
        <v>&lt;recording_date&gt;20 November, 1986&lt;/recording_date&gt;</v>
      </c>
      <c r="H9" t="str">
        <f>CONCATENATE("&lt;fieldworkers&gt;",'Raw Metadata'!S10,"&lt;/fieldworkers&gt;")</f>
        <v>&lt;fieldworkers&gt;UCLA student&lt;/fieldworkers&gt;</v>
      </c>
      <c r="I9" t="str">
        <f>CONCATENATE("&lt;speakers&gt;",'Raw Metadata'!T10,"&lt;/speakers&gt;")</f>
        <v>&lt;speakers&gt;N/A&lt;/speakers&gt;</v>
      </c>
      <c r="J9" t="str">
        <f>CONCATENATE("&lt;filename_audio&gt;",'Raw Metadata'!B10,"&lt;/filename_audio&gt;")</f>
        <v>&lt;filename_audio&gt;pol_word-list_1986_03&lt;/filename_audio&gt;</v>
      </c>
      <c r="K9" t="str">
        <f>CONCATENATE("&lt;filename_wav&gt;",'Raw Metadata'!C10,"&lt;/filename_wav&gt;")</f>
        <v>&lt;filename_wav&gt;pol_word-list_1986_03.wav&lt;/filename_wav&gt;</v>
      </c>
      <c r="L9" t="str">
        <f>CONCATENATE("&lt;filename_mp3&gt;",'Raw Metadata'!D10,"&lt;/filename_mp3&gt;")</f>
        <v>&lt;filename_mp3&gt;pol_word-list_1986_03.mp3&lt;/filename_mp3&gt;</v>
      </c>
      <c r="M9" t="str">
        <f>CONCATENATE("&lt;wav_quality&gt;",'Raw Metadata'!U10,"&lt;/wav_quality&gt;")</f>
        <v>&lt;wav_quality&gt;44.1 K, 16-bit sound depth (bit rate=705 kbps)&lt;/wav_quality&gt;</v>
      </c>
      <c r="N9" t="str">
        <f>CONCATENATE("&lt;mp3_quality&gt;",'Raw Metadata'!V10,"&lt;/mp3_quality&gt;")</f>
        <v>&lt;mp3_quality&gt;56 kpbs&lt;/mp3_quality&gt;</v>
      </c>
      <c r="O9" t="str">
        <f>CONCATENATE("&lt;original_medium&gt;",'Raw Metadata'!W10,"&lt;/original_medium&gt;")</f>
        <v>&lt;original_medium&gt;cassette tape&lt;/original_medium&gt;</v>
      </c>
      <c r="P9" t="str">
        <f>CONCATENATE("&lt;wordlist&gt;",'Raw Metadata'!E10,"&lt;/wordlist&gt;")</f>
        <v>&lt;wordlist&gt;pol_word-list_1986_02.html&lt;/wordlist&gt;</v>
      </c>
      <c r="Q9" t="str">
        <f>CONCATENATE("&lt;wordlist_entries&gt;",'Raw Metadata'!F10,"&lt;/wordlist_entries&gt;")</f>
        <v>&lt;wordlist_entries&gt;1 - 29&lt;/wordlist_entries&gt;</v>
      </c>
      <c r="R9" t="str">
        <f>CONCATENATE("&lt;image_tif&gt;",'Raw Metadata'!I10,"&lt;/image_tif&gt;")</f>
        <v>&lt;image_tif&gt;pol_word-list_1986_05.tif&lt;/image_tif&gt;</v>
      </c>
      <c r="S9" t="str">
        <f>CONCATENATE("&lt;image_tif2&gt;",'Raw Metadata'!J10,"&lt;/image_tif2&gt;")</f>
        <v>&lt;image_tif2&gt;&lt;/image_tif2&gt;</v>
      </c>
      <c r="T9" t="str">
        <f>CONCATENATE("&lt;image_jpg&gt;",'Raw Metadata'!G10,"&lt;/image_jpg&gt;")</f>
        <v>&lt;image_jpg&gt;pol_word-list_1986_05.jpg&lt;/image_jpg&gt;</v>
      </c>
      <c r="U9" t="str">
        <f>CONCATENATE("&lt;image_jpg2&gt;",'Raw Metadata'!H10,"&lt;/image_jpg2&gt;")</f>
        <v>&lt;image_jpg2&gt;&lt;/image_jpg2&gt;</v>
      </c>
      <c r="V9" t="str">
        <f>CONCATENATE("&lt;tif_quality&gt;",'Raw Metadata'!K10,"&lt;/tif_quality&gt;")</f>
        <v>&lt;tif_quality&gt;300 dpi&lt;/tif_quality&gt;</v>
      </c>
      <c r="W9" t="str">
        <f>CONCATENATE("&lt;jpg_quality&gt;",'Raw Metadata'!L10,"&lt;/jpg_quality&gt;")</f>
        <v>&lt;jpg_quality&gt;300 dpi&lt;/jpg_quality&gt;</v>
      </c>
      <c r="X9" t="str">
        <f>CONCATENATE("&lt;details&gt;",'Raw Metadata'!M10,"&lt;/details&gt;")</f>
        <v>&lt;details&gt;pol_record_details.html#7&lt;/details&gt;</v>
      </c>
      <c r="Y9" t="str">
        <f>CONCATENATE("&lt;rights&gt;",'Raw Metadata'!X10,"&lt;/rights&gt;")</f>
        <v>&lt;rights&gt;This work is licensed under a Creative Commons license, available for viewing at http://creativecommons.org/licenses/by-nc/2.0/&lt;/rights&gt;</v>
      </c>
      <c r="Z9" t="str">
        <f>CONCATENATE("&lt;wordlist_no_repetition&gt;",'Raw Metadata'!Z10,"&lt;/wordlist_no_repetition&gt;")</f>
        <v>&lt;wordlist_no_repetition&gt;pol_word-list_1986_02.html&lt;/wordlist_no_repetition&gt;</v>
      </c>
      <c r="AA9" t="str">
        <f>CONCATENATE("&lt;link_within_wordlist&gt;",'Raw Metadata'!AB10,"&lt;/link_within_wordlist&gt;")</f>
        <v>&lt;link_within_wordlist&gt;pol_word-list_1986_02.html#1&lt;/link_within_wordlist&gt;</v>
      </c>
      <c r="AB9" t="s">
        <v>16</v>
      </c>
    </row>
    <row r="10" spans="1:28" ht="20.25">
      <c r="A10" t="s">
        <v>15</v>
      </c>
      <c r="B10" t="str">
        <f>CONCATENATE("&lt;entry&gt;",'Raw Metadata'!A11,"&lt;/entry&gt;")</f>
        <v>&lt;entry&gt;8&lt;/entry&gt;</v>
      </c>
      <c r="C10" t="str">
        <f>CONCATENATE("&lt;lang_name&gt;",'Raw Metadata'!N11,"&lt;/lang_name&gt;")</f>
        <v>&lt;lang_name&gt;Polish&lt;/lang_name&gt;</v>
      </c>
      <c r="D10" t="str">
        <f>CONCATENATE("&lt;sil_code&gt;",'Raw Metadata'!O11,"&lt;/sil_code&gt;")</f>
        <v>&lt;sil_code&gt;POL&lt;/sil_code&gt;</v>
      </c>
      <c r="E10" t="str">
        <f>CONCATENATE("&lt;content&gt;",'Raw Metadata'!P11,"&lt;/content&gt;")</f>
        <v>&lt;content&gt;Word List&lt;/content&gt;</v>
      </c>
      <c r="F10" t="str">
        <f>CONCATENATE("&lt;recording_location&gt;",'Raw Metadata'!Q11,"&lt;/recording_location&gt;")</f>
        <v>&lt;recording_location&gt;UCLA Phonetics Laboratory; speaker from Cracow, Poland&lt;/recording_location&gt;</v>
      </c>
      <c r="G10" t="str">
        <f>CONCATENATE("&lt;recording_date&gt;",'Raw Metadata'!R11,"&lt;/recording_date&gt;")</f>
        <v>&lt;recording_date&gt;20 November, 1986&lt;/recording_date&gt;</v>
      </c>
      <c r="H10" t="str">
        <f>CONCATENATE("&lt;fieldworkers&gt;",'Raw Metadata'!S11,"&lt;/fieldworkers&gt;")</f>
        <v>&lt;fieldworkers&gt;UCLA student&lt;/fieldworkers&gt;</v>
      </c>
      <c r="I10" t="str">
        <f>CONCATENATE("&lt;speakers&gt;",'Raw Metadata'!T11,"&lt;/speakers&gt;")</f>
        <v>&lt;speakers&gt;N/A&lt;/speakers&gt;</v>
      </c>
      <c r="J10" t="str">
        <f>CONCATENATE("&lt;filename_audio&gt;",'Raw Metadata'!B11,"&lt;/filename_audio&gt;")</f>
        <v>&lt;filename_audio&gt;pol_word-list_1986_04&lt;/filename_audio&gt;</v>
      </c>
      <c r="K10" t="str">
        <f>CONCATENATE("&lt;filename_wav&gt;",'Raw Metadata'!C11,"&lt;/filename_wav&gt;")</f>
        <v>&lt;filename_wav&gt;pol_word-list_1986_04.wav&lt;/filename_wav&gt;</v>
      </c>
      <c r="L10" t="str">
        <f>CONCATENATE("&lt;filename_mp3&gt;",'Raw Metadata'!D11,"&lt;/filename_mp3&gt;")</f>
        <v>&lt;filename_mp3&gt;pol_word-list_1986_04.mp3&lt;/filename_mp3&gt;</v>
      </c>
      <c r="M10" t="str">
        <f>CONCATENATE("&lt;wav_quality&gt;",'Raw Metadata'!U11,"&lt;/wav_quality&gt;")</f>
        <v>&lt;wav_quality&gt;44.1 K, 16-bit sound depth (bit rate=705 kbps)&lt;/wav_quality&gt;</v>
      </c>
      <c r="N10" t="str">
        <f>CONCATENATE("&lt;mp3_quality&gt;",'Raw Metadata'!V11,"&lt;/mp3_quality&gt;")</f>
        <v>&lt;mp3_quality&gt;56 kpbs&lt;/mp3_quality&gt;</v>
      </c>
      <c r="O10" t="str">
        <f>CONCATENATE("&lt;original_medium&gt;",'Raw Metadata'!W11,"&lt;/original_medium&gt;")</f>
        <v>&lt;original_medium&gt;cassette tape&lt;/original_medium&gt;</v>
      </c>
      <c r="P10" t="str">
        <f>CONCATENATE("&lt;wordlist&gt;",'Raw Metadata'!E11,"&lt;/wordlist&gt;")</f>
        <v>&lt;wordlist&gt;pol_word-list_1986_02.html&lt;/wordlist&gt;</v>
      </c>
      <c r="Q10" t="str">
        <f>CONCATENATE("&lt;wordlist_entries&gt;",'Raw Metadata'!F11,"&lt;/wordlist_entries&gt;")</f>
        <v>&lt;wordlist_entries&gt;30 - 63&lt;/wordlist_entries&gt;</v>
      </c>
      <c r="R10" t="str">
        <f>CONCATENATE("&lt;image_tif&gt;",'Raw Metadata'!I11,"&lt;/image_tif&gt;")</f>
        <v>&lt;image_tif&gt;pol_word-list_1986_06.tif&lt;/image_tif&gt;</v>
      </c>
      <c r="S10" t="str">
        <f>CONCATENATE("&lt;image_tif2&gt;",'Raw Metadata'!J11,"&lt;/image_tif2&gt;")</f>
        <v>&lt;image_tif2&gt;&lt;/image_tif2&gt;</v>
      </c>
      <c r="T10" t="str">
        <f>CONCATENATE("&lt;image_jpg&gt;",'Raw Metadata'!G11,"&lt;/image_jpg&gt;")</f>
        <v>&lt;image_jpg&gt;pol_word-list_1986_06.jpg&lt;/image_jpg&gt;</v>
      </c>
      <c r="U10" t="str">
        <f>CONCATENATE("&lt;image_jpg2&gt;",'Raw Metadata'!H11,"&lt;/image_jpg2&gt;")</f>
        <v>&lt;image_jpg2&gt;&lt;/image_jpg2&gt;</v>
      </c>
      <c r="V10" t="str">
        <f>CONCATENATE("&lt;tif_quality&gt;",'Raw Metadata'!K11,"&lt;/tif_quality&gt;")</f>
        <v>&lt;tif_quality&gt;300 dpi&lt;/tif_quality&gt;</v>
      </c>
      <c r="W10" t="str">
        <f>CONCATENATE("&lt;jpg_quality&gt;",'Raw Metadata'!L11,"&lt;/jpg_quality&gt;")</f>
        <v>&lt;jpg_quality&gt;300 dpi&lt;/jpg_quality&gt;</v>
      </c>
      <c r="X10" t="str">
        <f>CONCATENATE("&lt;details&gt;",'Raw Metadata'!M11,"&lt;/details&gt;")</f>
        <v>&lt;details&gt;pol_record_details.html#8&lt;/details&gt;</v>
      </c>
      <c r="Y10" t="str">
        <f>CONCATENATE("&lt;rights&gt;",'Raw Metadata'!X11,"&lt;/rights&gt;")</f>
        <v>&lt;rights&gt;This work is licensed under a Creative Commons license, available for viewing at http://creativecommons.org/licenses/by-nc/2.0/&lt;/rights&gt;</v>
      </c>
      <c r="Z10" t="str">
        <f>CONCATENATE("&lt;wordlist_no_repetition&gt;",'Raw Metadata'!Z11,"&lt;/wordlist_no_repetition&gt;")</f>
        <v>&lt;wordlist_no_repetition&gt;&lt;/wordlist_no_repetition&gt;</v>
      </c>
      <c r="AA10" t="str">
        <f>CONCATENATE("&lt;link_within_wordlist&gt;",'Raw Metadata'!AB11,"&lt;/link_within_wordlist&gt;")</f>
        <v>&lt;link_within_wordlist&gt;pol_word-list_1986_02.html#30&lt;/link_within_wordlist&gt;</v>
      </c>
      <c r="AB10" t="s">
        <v>16</v>
      </c>
    </row>
    <row r="11" spans="1:28" ht="20.25">
      <c r="A11" t="s">
        <v>15</v>
      </c>
      <c r="B11" t="str">
        <f>CONCATENATE("&lt;entry&gt;",'Raw Metadata'!A12,"&lt;/entry&gt;")</f>
        <v>&lt;entry&gt;9&lt;/entry&gt;</v>
      </c>
      <c r="C11" t="str">
        <f>CONCATENATE("&lt;lang_name&gt;",'Raw Metadata'!N12,"&lt;/lang_name&gt;")</f>
        <v>&lt;lang_name&gt;Polish&lt;/lang_name&gt;</v>
      </c>
      <c r="D11" t="str">
        <f>CONCATENATE("&lt;sil_code&gt;",'Raw Metadata'!O12,"&lt;/sil_code&gt;")</f>
        <v>&lt;sil_code&gt;POL&lt;/sil_code&gt;</v>
      </c>
      <c r="E11" t="str">
        <f>CONCATENATE("&lt;content&gt;",'Raw Metadata'!P12,"&lt;/content&gt;")</f>
        <v>&lt;content&gt;Word List&lt;/content&gt;</v>
      </c>
      <c r="F11" t="str">
        <f>CONCATENATE("&lt;recording_location&gt;",'Raw Metadata'!Q12,"&lt;/recording_location&gt;")</f>
        <v>&lt;recording_location&gt;UCLA Phonetics Laboratory; speaker from Cracow, Poland&lt;/recording_location&gt;</v>
      </c>
      <c r="G11" t="str">
        <f>CONCATENATE("&lt;recording_date&gt;",'Raw Metadata'!R12,"&lt;/recording_date&gt;")</f>
        <v>&lt;recording_date&gt;20 November, 1986&lt;/recording_date&gt;</v>
      </c>
      <c r="H11" t="str">
        <f>CONCATENATE("&lt;fieldworkers&gt;",'Raw Metadata'!S12,"&lt;/fieldworkers&gt;")</f>
        <v>&lt;fieldworkers&gt;UCLA student&lt;/fieldworkers&gt;</v>
      </c>
      <c r="I11" t="str">
        <f>CONCATENATE("&lt;speakers&gt;",'Raw Metadata'!T12,"&lt;/speakers&gt;")</f>
        <v>&lt;speakers&gt;N/A&lt;/speakers&gt;</v>
      </c>
      <c r="J11" t="str">
        <f>CONCATENATE("&lt;filename_audio&gt;",'Raw Metadata'!B12,"&lt;/filename_audio&gt;")</f>
        <v>&lt;filename_audio&gt;pol_word-list_1986_05&lt;/filename_audio&gt;</v>
      </c>
      <c r="K11" t="str">
        <f>CONCATENATE("&lt;filename_wav&gt;",'Raw Metadata'!C12,"&lt;/filename_wav&gt;")</f>
        <v>&lt;filename_wav&gt;pol_word-list_1986_05.wav&lt;/filename_wav&gt;</v>
      </c>
      <c r="L11" t="str">
        <f>CONCATENATE("&lt;filename_mp3&gt;",'Raw Metadata'!D12,"&lt;/filename_mp3&gt;")</f>
        <v>&lt;filename_mp3&gt;pol_word-list_1986_05.mp3&lt;/filename_mp3&gt;</v>
      </c>
      <c r="M11" t="str">
        <f>CONCATENATE("&lt;wav_quality&gt;",'Raw Metadata'!U12,"&lt;/wav_quality&gt;")</f>
        <v>&lt;wav_quality&gt;44.1 K, 16-bit sound depth (bit rate=705 kbps)&lt;/wav_quality&gt;</v>
      </c>
      <c r="N11" t="str">
        <f>CONCATENATE("&lt;mp3_quality&gt;",'Raw Metadata'!V12,"&lt;/mp3_quality&gt;")</f>
        <v>&lt;mp3_quality&gt;56 kpbs&lt;/mp3_quality&gt;</v>
      </c>
      <c r="O11" t="str">
        <f>CONCATENATE("&lt;original_medium&gt;",'Raw Metadata'!W12,"&lt;/original_medium&gt;")</f>
        <v>&lt;original_medium&gt;cassette tape&lt;/original_medium&gt;</v>
      </c>
      <c r="P11" t="str">
        <f>CONCATENATE("&lt;wordlist&gt;",'Raw Metadata'!E12,"&lt;/wordlist&gt;")</f>
        <v>&lt;wordlist&gt;pol_word-list_1986_02.html&lt;/wordlist&gt;</v>
      </c>
      <c r="Q11" t="str">
        <f>CONCATENATE("&lt;wordlist_entries&gt;",'Raw Metadata'!F12,"&lt;/wordlist_entries&gt;")</f>
        <v>&lt;wordlist_entries&gt;64 - 103&lt;/wordlist_entries&gt;</v>
      </c>
      <c r="R11" t="str">
        <f>CONCATENATE("&lt;image_tif&gt;",'Raw Metadata'!I12,"&lt;/image_tif&gt;")</f>
        <v>&lt;image_tif&gt;pol_word-list_1986_07.tif&lt;/image_tif&gt;</v>
      </c>
      <c r="S11" t="str">
        <f>CONCATENATE("&lt;image_tif2&gt;",'Raw Metadata'!J12,"&lt;/image_tif2&gt;")</f>
        <v>&lt;image_tif2&gt;&lt;/image_tif2&gt;</v>
      </c>
      <c r="T11" t="str">
        <f>CONCATENATE("&lt;image_jpg&gt;",'Raw Metadata'!G12,"&lt;/image_jpg&gt;")</f>
        <v>&lt;image_jpg&gt;pol_word-list_1986_07.jpg&lt;/image_jpg&gt;</v>
      </c>
      <c r="U11" t="str">
        <f>CONCATENATE("&lt;image_jpg2&gt;",'Raw Metadata'!H12,"&lt;/image_jpg2&gt;")</f>
        <v>&lt;image_jpg2&gt;&lt;/image_jpg2&gt;</v>
      </c>
      <c r="V11" t="str">
        <f>CONCATENATE("&lt;tif_quality&gt;",'Raw Metadata'!K12,"&lt;/tif_quality&gt;")</f>
        <v>&lt;tif_quality&gt;300 dpi&lt;/tif_quality&gt;</v>
      </c>
      <c r="W11" t="str">
        <f>CONCATENATE("&lt;jpg_quality&gt;",'Raw Metadata'!L12,"&lt;/jpg_quality&gt;")</f>
        <v>&lt;jpg_quality&gt;300 dpi&lt;/jpg_quality&gt;</v>
      </c>
      <c r="X11" t="str">
        <f>CONCATENATE("&lt;details&gt;",'Raw Metadata'!M12,"&lt;/details&gt;")</f>
        <v>&lt;details&gt;pol_record_details.html#9&lt;/details&gt;</v>
      </c>
      <c r="Y11" t="str">
        <f>CONCATENATE("&lt;rights&gt;",'Raw Metadata'!X12,"&lt;/rights&gt;")</f>
        <v>&lt;rights&gt;This work is licensed under a Creative Commons license, available for viewing at http://creativecommons.org/licenses/by-nc/2.0/&lt;/rights&gt;</v>
      </c>
      <c r="Z11" t="str">
        <f>CONCATENATE("&lt;wordlist_no_repetition&gt;",'Raw Metadata'!Z12,"&lt;/wordlist_no_repetition&gt;")</f>
        <v>&lt;wordlist_no_repetition&gt;&lt;/wordlist_no_repetition&gt;</v>
      </c>
      <c r="AA11" t="str">
        <f>CONCATENATE("&lt;link_within_wordlist&gt;",'Raw Metadata'!AB12,"&lt;/link_within_wordlist&gt;")</f>
        <v>&lt;link_within_wordlist&gt;pol_word-list_1986_02.html#64&lt;/link_within_wordlist&gt;</v>
      </c>
      <c r="AB11" t="s">
        <v>16</v>
      </c>
    </row>
    <row r="12" spans="1:28" ht="20.25">
      <c r="A12" t="s">
        <v>15</v>
      </c>
      <c r="B12" t="str">
        <f>CONCATENATE("&lt;entry&gt;",'Raw Metadata'!A13,"&lt;/entry&gt;")</f>
        <v>&lt;entry&gt;10&lt;/entry&gt;</v>
      </c>
      <c r="C12" t="str">
        <f>CONCATENATE("&lt;lang_name&gt;",'Raw Metadata'!N13,"&lt;/lang_name&gt;")</f>
        <v>&lt;lang_name&gt;Polish&lt;/lang_name&gt;</v>
      </c>
      <c r="D12" t="str">
        <f>CONCATENATE("&lt;sil_code&gt;",'Raw Metadata'!O13,"&lt;/sil_code&gt;")</f>
        <v>&lt;sil_code&gt;POL&lt;/sil_code&gt;</v>
      </c>
      <c r="E12" t="str">
        <f>CONCATENATE("&lt;content&gt;",'Raw Metadata'!P13,"&lt;/content&gt;")</f>
        <v>&lt;content&gt;Word List&lt;/content&gt;</v>
      </c>
      <c r="F12" t="str">
        <f>CONCATENATE("&lt;recording_location&gt;",'Raw Metadata'!Q13,"&lt;/recording_location&gt;")</f>
        <v>&lt;recording_location&gt;UCLA Phonetics Laboratory; speaker from Cracow, Poland&lt;/recording_location&gt;</v>
      </c>
      <c r="G12" t="str">
        <f>CONCATENATE("&lt;recording_date&gt;",'Raw Metadata'!R13,"&lt;/recording_date&gt;")</f>
        <v>&lt;recording_date&gt;20 November, 1986&lt;/recording_date&gt;</v>
      </c>
      <c r="H12" t="str">
        <f>CONCATENATE("&lt;fieldworkers&gt;",'Raw Metadata'!S13,"&lt;/fieldworkers&gt;")</f>
        <v>&lt;fieldworkers&gt;UCLA student&lt;/fieldworkers&gt;</v>
      </c>
      <c r="I12" t="str">
        <f>CONCATENATE("&lt;speakers&gt;",'Raw Metadata'!T13,"&lt;/speakers&gt;")</f>
        <v>&lt;speakers&gt;N/A&lt;/speakers&gt;</v>
      </c>
      <c r="J12" t="str">
        <f>CONCATENATE("&lt;filename_audio&gt;",'Raw Metadata'!B13,"&lt;/filename_audio&gt;")</f>
        <v>&lt;filename_audio&gt;pol_word-list_1986_06&lt;/filename_audio&gt;</v>
      </c>
      <c r="K12" t="str">
        <f>CONCATENATE("&lt;filename_wav&gt;",'Raw Metadata'!C13,"&lt;/filename_wav&gt;")</f>
        <v>&lt;filename_wav&gt;pol_word-list_1986_06.wav&lt;/filename_wav&gt;</v>
      </c>
      <c r="L12" t="str">
        <f>CONCATENATE("&lt;filename_mp3&gt;",'Raw Metadata'!D13,"&lt;/filename_mp3&gt;")</f>
        <v>&lt;filename_mp3&gt;pol_word-list_1986_06.mp3&lt;/filename_mp3&gt;</v>
      </c>
      <c r="M12" t="str">
        <f>CONCATENATE("&lt;wav_quality&gt;",'Raw Metadata'!U13,"&lt;/wav_quality&gt;")</f>
        <v>&lt;wav_quality&gt;44.1 K, 16-bit sound depth (bit rate=705 kbps)&lt;/wav_quality&gt;</v>
      </c>
      <c r="N12" t="str">
        <f>CONCATENATE("&lt;mp3_quality&gt;",'Raw Metadata'!V13,"&lt;/mp3_quality&gt;")</f>
        <v>&lt;mp3_quality&gt;56 kpbs&lt;/mp3_quality&gt;</v>
      </c>
      <c r="O12" t="str">
        <f>CONCATENATE("&lt;original_medium&gt;",'Raw Metadata'!W13,"&lt;/original_medium&gt;")</f>
        <v>&lt;original_medium&gt;cassette tape&lt;/original_medium&gt;</v>
      </c>
      <c r="P12" t="str">
        <f>CONCATENATE("&lt;wordlist&gt;",'Raw Metadata'!E13,"&lt;/wordlist&gt;")</f>
        <v>&lt;wordlist&gt;pol_word-list_1986_02.html&lt;/wordlist&gt;</v>
      </c>
      <c r="Q12" t="str">
        <f>CONCATENATE("&lt;wordlist_entries&gt;",'Raw Metadata'!F13,"&lt;/wordlist_entries&gt;")</f>
        <v>&lt;wordlist_entries&gt;104 - 116&lt;/wordlist_entries&gt;</v>
      </c>
      <c r="R12" t="str">
        <f>CONCATENATE("&lt;image_tif&gt;",'Raw Metadata'!I13,"&lt;/image_tif&gt;")</f>
        <v>&lt;image_tif&gt;pol_word-list_1986_08.tif&lt;/image_tif&gt;</v>
      </c>
      <c r="S12" t="str">
        <f>CONCATENATE("&lt;image_tif2&gt;",'Raw Metadata'!J13,"&lt;/image_tif2&gt;")</f>
        <v>&lt;image_tif2&gt;&lt;/image_tif2&gt;</v>
      </c>
      <c r="T12" t="str">
        <f>CONCATENATE("&lt;image_jpg&gt;",'Raw Metadata'!G13,"&lt;/image_jpg&gt;")</f>
        <v>&lt;image_jpg&gt;pol_word-list_1986_08.jpg&lt;/image_jpg&gt;</v>
      </c>
      <c r="U12" t="str">
        <f>CONCATENATE("&lt;image_jpg2&gt;",'Raw Metadata'!H13,"&lt;/image_jpg2&gt;")</f>
        <v>&lt;image_jpg2&gt;&lt;/image_jpg2&gt;</v>
      </c>
      <c r="V12" t="str">
        <f>CONCATENATE("&lt;tif_quality&gt;",'Raw Metadata'!K13,"&lt;/tif_quality&gt;")</f>
        <v>&lt;tif_quality&gt;300 dpi&lt;/tif_quality&gt;</v>
      </c>
      <c r="W12" t="str">
        <f>CONCATENATE("&lt;jpg_quality&gt;",'Raw Metadata'!L13,"&lt;/jpg_quality&gt;")</f>
        <v>&lt;jpg_quality&gt;300 dpi&lt;/jpg_quality&gt;</v>
      </c>
      <c r="X12" t="str">
        <f>CONCATENATE("&lt;details&gt;",'Raw Metadata'!M13,"&lt;/details&gt;")</f>
        <v>&lt;details&gt;pol_record_details.html#10&lt;/details&gt;</v>
      </c>
      <c r="Y12" t="str">
        <f>CONCATENATE("&lt;rights&gt;",'Raw Metadata'!X13,"&lt;/rights&gt;")</f>
        <v>&lt;rights&gt;This work is licensed under a Creative Commons license, available for viewing at http://creativecommons.org/licenses/by-nc/2.0/&lt;/rights&gt;</v>
      </c>
      <c r="Z12" t="str">
        <f>CONCATENATE("&lt;wordlist_no_repetition&gt;",'Raw Metadata'!Z13,"&lt;/wordlist_no_repetition&gt;")</f>
        <v>&lt;wordlist_no_repetition&gt;&lt;/wordlist_no_repetition&gt;</v>
      </c>
      <c r="AA12" t="str">
        <f>CONCATENATE("&lt;link_within_wordlist&gt;",'Raw Metadata'!AB13,"&lt;/link_within_wordlist&gt;")</f>
        <v>&lt;link_within_wordlist&gt;pol_word-list_1986_02.html#104&lt;/link_within_wordlist&gt;</v>
      </c>
      <c r="AB12" t="s">
        <v>16</v>
      </c>
    </row>
    <row r="13" spans="1:28" ht="20.25">
      <c r="A13" t="s">
        <v>15</v>
      </c>
      <c r="B13" t="str">
        <f>CONCATENATE("&lt;entry&gt;",'Raw Metadata'!A14,"&lt;/entry&gt;")</f>
        <v>&lt;entry&gt;11&lt;/entry&gt;</v>
      </c>
      <c r="C13" t="str">
        <f>CONCATENATE("&lt;lang_name&gt;",'Raw Metadata'!N14,"&lt;/lang_name&gt;")</f>
        <v>&lt;lang_name&gt;Polish&lt;/lang_name&gt;</v>
      </c>
      <c r="D13" t="str">
        <f>CONCATENATE("&lt;sil_code&gt;",'Raw Metadata'!O14,"&lt;/sil_code&gt;")</f>
        <v>&lt;sil_code&gt;POL&lt;/sil_code&gt;</v>
      </c>
      <c r="E13" t="str">
        <f>CONCATENATE("&lt;content&gt;",'Raw Metadata'!P14,"&lt;/content&gt;")</f>
        <v>&lt;content&gt;Word List&lt;/content&gt;</v>
      </c>
      <c r="F13" t="str">
        <f>CONCATENATE("&lt;recording_location&gt;",'Raw Metadata'!Q14,"&lt;/recording_location&gt;")</f>
        <v>&lt;recording_location&gt;UCLA Phonetics Laboratory; speaker from Cracow, Poland&lt;/recording_location&gt;</v>
      </c>
      <c r="G13" t="str">
        <f>CONCATENATE("&lt;recording_date&gt;",'Raw Metadata'!R14,"&lt;/recording_date&gt;")</f>
        <v>&lt;recording_date&gt;27 November, 1990&lt;/recording_date&gt;</v>
      </c>
      <c r="H13" t="str">
        <f>CONCATENATE("&lt;fieldworkers&gt;",'Raw Metadata'!S14,"&lt;/fieldworkers&gt;")</f>
        <v>&lt;fieldworkers&gt;UCLA student&lt;/fieldworkers&gt;</v>
      </c>
      <c r="I13" t="str">
        <f>CONCATENATE("&lt;speakers&gt;",'Raw Metadata'!T14,"&lt;/speakers&gt;")</f>
        <v>&lt;speakers&gt;N/A&lt;/speakers&gt;</v>
      </c>
      <c r="J13" t="str">
        <f>CONCATENATE("&lt;filename_audio&gt;",'Raw Metadata'!B14,"&lt;/filename_audio&gt;")</f>
        <v>&lt;filename_audio&gt;pol_word-list_1990_01&lt;/filename_audio&gt;</v>
      </c>
      <c r="K13" t="str">
        <f>CONCATENATE("&lt;filename_wav&gt;",'Raw Metadata'!C14,"&lt;/filename_wav&gt;")</f>
        <v>&lt;filename_wav&gt;pol_word-list_1990_01.wav&lt;/filename_wav&gt;</v>
      </c>
      <c r="L13" t="str">
        <f>CONCATENATE("&lt;filename_mp3&gt;",'Raw Metadata'!D14,"&lt;/filename_mp3&gt;")</f>
        <v>&lt;filename_mp3&gt;pol_word-list_1990_01.mp3&lt;/filename_mp3&gt;</v>
      </c>
      <c r="M13" t="str">
        <f>CONCATENATE("&lt;wav_quality&gt;",'Raw Metadata'!U14,"&lt;/wav_quality&gt;")</f>
        <v>&lt;wav_quality&gt;44.1 K, 16-bit sound depth (bit rate=705 kbps)&lt;/wav_quality&gt;</v>
      </c>
      <c r="N13" t="str">
        <f>CONCATENATE("&lt;mp3_quality&gt;",'Raw Metadata'!V14,"&lt;/mp3_quality&gt;")</f>
        <v>&lt;mp3_quality&gt;56 kpbs&lt;/mp3_quality&gt;</v>
      </c>
      <c r="O13" t="str">
        <f>CONCATENATE("&lt;original_medium&gt;",'Raw Metadata'!W14,"&lt;/original_medium&gt;")</f>
        <v>&lt;original_medium&gt;cassette tape&lt;/original_medium&gt;</v>
      </c>
      <c r="P13" t="str">
        <f>CONCATENATE("&lt;wordlist&gt;",'Raw Metadata'!E14,"&lt;/wordlist&gt;")</f>
        <v>&lt;wordlist&gt;pol_word-list_1990_01.html&lt;/wordlist&gt;</v>
      </c>
      <c r="Q13" t="str">
        <f>CONCATENATE("&lt;wordlist_entries&gt;",'Raw Metadata'!F14,"&lt;/wordlist_entries&gt;")</f>
        <v>&lt;wordlist_entries&gt;1 - 24&lt;/wordlist_entries&gt;</v>
      </c>
      <c r="R13" t="str">
        <f>CONCATENATE("&lt;image_tif&gt;",'Raw Metadata'!I14,"&lt;/image_tif&gt;")</f>
        <v>&lt;image_tif&gt;pol_word-list_1990_01.tif&lt;/image_tif&gt;</v>
      </c>
      <c r="S13" t="str">
        <f>CONCATENATE("&lt;image_tif2&gt;",'Raw Metadata'!J14,"&lt;/image_tif2&gt;")</f>
        <v>&lt;image_tif2&gt;&lt;/image_tif2&gt;</v>
      </c>
      <c r="T13" t="str">
        <f>CONCATENATE("&lt;image_jpg&gt;",'Raw Metadata'!G14,"&lt;/image_jpg&gt;")</f>
        <v>&lt;image_jpg&gt;pol_word-list_1990_01.jpg&lt;/image_jpg&gt;</v>
      </c>
      <c r="U13" t="str">
        <f>CONCATENATE("&lt;image_jpg2&gt;",'Raw Metadata'!H14,"&lt;/image_jpg2&gt;")</f>
        <v>&lt;image_jpg2&gt;&lt;/image_jpg2&gt;</v>
      </c>
      <c r="V13" t="str">
        <f>CONCATENATE("&lt;tif_quality&gt;",'Raw Metadata'!K14,"&lt;/tif_quality&gt;")</f>
        <v>&lt;tif_quality&gt;300 dpi&lt;/tif_quality&gt;</v>
      </c>
      <c r="W13" t="str">
        <f>CONCATENATE("&lt;jpg_quality&gt;",'Raw Metadata'!L14,"&lt;/jpg_quality&gt;")</f>
        <v>&lt;jpg_quality&gt;300 dpi&lt;/jpg_quality&gt;</v>
      </c>
      <c r="X13" t="str">
        <f>CONCATENATE("&lt;details&gt;",'Raw Metadata'!M14,"&lt;/details&gt;")</f>
        <v>&lt;details&gt;pol_record_details.html#11&lt;/details&gt;</v>
      </c>
      <c r="Y13" t="str">
        <f>CONCATENATE("&lt;rights&gt;",'Raw Metadata'!X14,"&lt;/rights&gt;")</f>
        <v>&lt;rights&gt;This work is licensed under a Creative Commons license, available for viewing at http://creativecommons.org/licenses/by-nc/2.0/&lt;/rights&gt;</v>
      </c>
      <c r="Z13" t="str">
        <f>CONCATENATE("&lt;wordlist_no_repetition&gt;",'Raw Metadata'!Z14,"&lt;/wordlist_no_repetition&gt;")</f>
        <v>&lt;wordlist_no_repetition&gt;pol_word-list_1990_01.html&lt;/wordlist_no_repetition&gt;</v>
      </c>
      <c r="AA13" t="str">
        <f>CONCATENATE("&lt;link_within_wordlist&gt;",'Raw Metadata'!AB14,"&lt;/link_within_wordlist&gt;")</f>
        <v>&lt;link_within_wordlist&gt;pol_word-list_1990_01.html#1&lt;/link_within_wordlist&gt;</v>
      </c>
      <c r="AB13" t="s">
        <v>16</v>
      </c>
    </row>
    <row r="14" spans="1:28" ht="20.25">
      <c r="A14" t="s">
        <v>15</v>
      </c>
      <c r="B14" t="str">
        <f>CONCATENATE("&lt;entry&gt;",'Raw Metadata'!A15,"&lt;/entry&gt;")</f>
        <v>&lt;entry&gt;12&lt;/entry&gt;</v>
      </c>
      <c r="C14" t="str">
        <f>CONCATENATE("&lt;lang_name&gt;",'Raw Metadata'!N15,"&lt;/lang_name&gt;")</f>
        <v>&lt;lang_name&gt;Polish&lt;/lang_name&gt;</v>
      </c>
      <c r="D14" t="str">
        <f>CONCATENATE("&lt;sil_code&gt;",'Raw Metadata'!O15,"&lt;/sil_code&gt;")</f>
        <v>&lt;sil_code&gt;POL&lt;/sil_code&gt;</v>
      </c>
      <c r="E14" t="str">
        <f>CONCATENATE("&lt;content&gt;",'Raw Metadata'!P15,"&lt;/content&gt;")</f>
        <v>&lt;content&gt;Word List&lt;/content&gt;</v>
      </c>
      <c r="F14" t="str">
        <f>CONCATENATE("&lt;recording_location&gt;",'Raw Metadata'!Q15,"&lt;/recording_location&gt;")</f>
        <v>&lt;recording_location&gt;UCLA Phonetics Laboratory; speaker from Cracow, Poland&lt;/recording_location&gt;</v>
      </c>
      <c r="G14" t="str">
        <f>CONCATENATE("&lt;recording_date&gt;",'Raw Metadata'!R15,"&lt;/recording_date&gt;")</f>
        <v>&lt;recording_date&gt;27 November, 1990&lt;/recording_date&gt;</v>
      </c>
      <c r="H14" t="str">
        <f>CONCATENATE("&lt;fieldworkers&gt;",'Raw Metadata'!S15,"&lt;/fieldworkers&gt;")</f>
        <v>&lt;fieldworkers&gt;UCLA student&lt;/fieldworkers&gt;</v>
      </c>
      <c r="I14" t="str">
        <f>CONCATENATE("&lt;speakers&gt;",'Raw Metadata'!T15,"&lt;/speakers&gt;")</f>
        <v>&lt;speakers&gt;N/A&lt;/speakers&gt;</v>
      </c>
      <c r="J14" t="str">
        <f>CONCATENATE("&lt;filename_audio&gt;",'Raw Metadata'!B15,"&lt;/filename_audio&gt;")</f>
        <v>&lt;filename_audio&gt;pol_word-list_1990_02&lt;/filename_audio&gt;</v>
      </c>
      <c r="K14" t="str">
        <f>CONCATENATE("&lt;filename_wav&gt;",'Raw Metadata'!C15,"&lt;/filename_wav&gt;")</f>
        <v>&lt;filename_wav&gt;pol_word-list_1990_02.wav&lt;/filename_wav&gt;</v>
      </c>
      <c r="L14" t="str">
        <f>CONCATENATE("&lt;filename_mp3&gt;",'Raw Metadata'!D15,"&lt;/filename_mp3&gt;")</f>
        <v>&lt;filename_mp3&gt;pol_word-list_1990_02.mp3&lt;/filename_mp3&gt;</v>
      </c>
      <c r="M14" t="str">
        <f>CONCATENATE("&lt;wav_quality&gt;",'Raw Metadata'!U15,"&lt;/wav_quality&gt;")</f>
        <v>&lt;wav_quality&gt;44.1 K, 16-bit sound depth (bit rate=705 kbps)&lt;/wav_quality&gt;</v>
      </c>
      <c r="N14" t="str">
        <f>CONCATENATE("&lt;mp3_quality&gt;",'Raw Metadata'!V15,"&lt;/mp3_quality&gt;")</f>
        <v>&lt;mp3_quality&gt;56 kpbs&lt;/mp3_quality&gt;</v>
      </c>
      <c r="O14" t="str">
        <f>CONCATENATE("&lt;original_medium&gt;",'Raw Metadata'!W15,"&lt;/original_medium&gt;")</f>
        <v>&lt;original_medium&gt;cassette tape&lt;/original_medium&gt;</v>
      </c>
      <c r="P14" t="str">
        <f>CONCATENATE("&lt;wordlist&gt;",'Raw Metadata'!E15,"&lt;/wordlist&gt;")</f>
        <v>&lt;wordlist&gt;pol_word-list_1990_01.html&lt;/wordlist&gt;</v>
      </c>
      <c r="Q14" t="str">
        <f>CONCATENATE("&lt;wordlist_entries&gt;",'Raw Metadata'!F15,"&lt;/wordlist_entries&gt;")</f>
        <v>&lt;wordlist_entries&gt;25 - 47&lt;/wordlist_entries&gt;</v>
      </c>
      <c r="R14" t="str">
        <f>CONCATENATE("&lt;image_tif&gt;",'Raw Metadata'!I15,"&lt;/image_tif&gt;")</f>
        <v>&lt;image_tif&gt;pol_word-list_1990_02.tif&lt;/image_tif&gt;</v>
      </c>
      <c r="S14" t="str">
        <f>CONCATENATE("&lt;image_tif2&gt;",'Raw Metadata'!J15,"&lt;/image_tif2&gt;")</f>
        <v>&lt;image_tif2&gt;&lt;/image_tif2&gt;</v>
      </c>
      <c r="T14" t="str">
        <f>CONCATENATE("&lt;image_jpg&gt;",'Raw Metadata'!G15,"&lt;/image_jpg&gt;")</f>
        <v>&lt;image_jpg&gt;pol_word-list_1990_02.jpg&lt;/image_jpg&gt;</v>
      </c>
      <c r="U14" t="str">
        <f>CONCATENATE("&lt;image_jpg2&gt;",'Raw Metadata'!H15,"&lt;/image_jpg2&gt;")</f>
        <v>&lt;image_jpg2&gt;&lt;/image_jpg2&gt;</v>
      </c>
      <c r="V14" t="str">
        <f>CONCATENATE("&lt;tif_quality&gt;",'Raw Metadata'!K15,"&lt;/tif_quality&gt;")</f>
        <v>&lt;tif_quality&gt;300 dpi&lt;/tif_quality&gt;</v>
      </c>
      <c r="W14" t="str">
        <f>CONCATENATE("&lt;jpg_quality&gt;",'Raw Metadata'!L15,"&lt;/jpg_quality&gt;")</f>
        <v>&lt;jpg_quality&gt;300 dpi&lt;/jpg_quality&gt;</v>
      </c>
      <c r="X14" t="str">
        <f>CONCATENATE("&lt;details&gt;",'Raw Metadata'!M15,"&lt;/details&gt;")</f>
        <v>&lt;details&gt;pol_record_details.html#12&lt;/details&gt;</v>
      </c>
      <c r="Y14" t="str">
        <f>CONCATENATE("&lt;rights&gt;",'Raw Metadata'!X15,"&lt;/rights&gt;")</f>
        <v>&lt;rights&gt;This work is licensed under a Creative Commons license, available for viewing at http://creativecommons.org/licenses/by-nc/2.0/&lt;/rights&gt;</v>
      </c>
      <c r="Z14" t="str">
        <f>CONCATENATE("&lt;wordlist_no_repetition&gt;",'Raw Metadata'!Z15,"&lt;/wordlist_no_repetition&gt;")</f>
        <v>&lt;wordlist_no_repetition&gt;&lt;/wordlist_no_repetition&gt;</v>
      </c>
      <c r="AA14" t="str">
        <f>CONCATENATE("&lt;link_within_wordlist&gt;",'Raw Metadata'!AB15,"&lt;/link_within_wordlist&gt;")</f>
        <v>&lt;link_within_wordlist&gt;pol_word-list_1990_01.html#25&lt;/link_within_wordlist&gt;</v>
      </c>
      <c r="AB14" t="s">
        <v>16</v>
      </c>
    </row>
    <row r="15" spans="1:28" ht="20.25">
      <c r="A15" t="s">
        <v>15</v>
      </c>
      <c r="B15" t="str">
        <f>CONCATENATE("&lt;entry&gt;",'Raw Metadata'!A16,"&lt;/entry&gt;")</f>
        <v>&lt;entry&gt;13&lt;/entry&gt;</v>
      </c>
      <c r="C15" t="str">
        <f>CONCATENATE("&lt;lang_name&gt;",'Raw Metadata'!N16,"&lt;/lang_name&gt;")</f>
        <v>&lt;lang_name&gt;Polish&lt;/lang_name&gt;</v>
      </c>
      <c r="D15" t="str">
        <f>CONCATENATE("&lt;sil_code&gt;",'Raw Metadata'!O16,"&lt;/sil_code&gt;")</f>
        <v>&lt;sil_code&gt;POL&lt;/sil_code&gt;</v>
      </c>
      <c r="E15" t="str">
        <f>CONCATENATE("&lt;content&gt;",'Raw Metadata'!P16,"&lt;/content&gt;")</f>
        <v>&lt;content&gt;Word List&lt;/content&gt;</v>
      </c>
      <c r="F15" t="str">
        <f>CONCATENATE("&lt;recording_location&gt;",'Raw Metadata'!Q16,"&lt;/recording_location&gt;")</f>
        <v>&lt;recording_location&gt;UCLA Phonetics Laboratory; speaker from Cracow, Poland&lt;/recording_location&gt;</v>
      </c>
      <c r="G15" t="str">
        <f>CONCATENATE("&lt;recording_date&gt;",'Raw Metadata'!R16,"&lt;/recording_date&gt;")</f>
        <v>&lt;recording_date&gt;27 November, 1990&lt;/recording_date&gt;</v>
      </c>
      <c r="H15" t="str">
        <f>CONCATENATE("&lt;fieldworkers&gt;",'Raw Metadata'!S16,"&lt;/fieldworkers&gt;")</f>
        <v>&lt;fieldworkers&gt;UCLA student&lt;/fieldworkers&gt;</v>
      </c>
      <c r="I15" t="str">
        <f>CONCATENATE("&lt;speakers&gt;",'Raw Metadata'!T16,"&lt;/speakers&gt;")</f>
        <v>&lt;speakers&gt;N/A&lt;/speakers&gt;</v>
      </c>
      <c r="J15" t="str">
        <f>CONCATENATE("&lt;filename_audio&gt;",'Raw Metadata'!B16,"&lt;/filename_audio&gt;")</f>
        <v>&lt;filename_audio&gt;pol_word-list_1990_03&lt;/filename_audio&gt;</v>
      </c>
      <c r="K15" t="str">
        <f>CONCATENATE("&lt;filename_wav&gt;",'Raw Metadata'!C16,"&lt;/filename_wav&gt;")</f>
        <v>&lt;filename_wav&gt;pol_word-list_1990_03.wav&lt;/filename_wav&gt;</v>
      </c>
      <c r="L15" t="str">
        <f>CONCATENATE("&lt;filename_mp3&gt;",'Raw Metadata'!D16,"&lt;/filename_mp3&gt;")</f>
        <v>&lt;filename_mp3&gt;pol_word-list_1990_03.mp3&lt;/filename_mp3&gt;</v>
      </c>
      <c r="M15" t="str">
        <f>CONCATENATE("&lt;wav_quality&gt;",'Raw Metadata'!U16,"&lt;/wav_quality&gt;")</f>
        <v>&lt;wav_quality&gt;44.1 K, 16-bit sound depth (bit rate=705 kbps)&lt;/wav_quality&gt;</v>
      </c>
      <c r="N15" t="str">
        <f>CONCATENATE("&lt;mp3_quality&gt;",'Raw Metadata'!V16,"&lt;/mp3_quality&gt;")</f>
        <v>&lt;mp3_quality&gt;56 kpbs&lt;/mp3_quality&gt;</v>
      </c>
      <c r="O15" t="str">
        <f>CONCATENATE("&lt;original_medium&gt;",'Raw Metadata'!W16,"&lt;/original_medium&gt;")</f>
        <v>&lt;original_medium&gt;cassette tape&lt;/original_medium&gt;</v>
      </c>
      <c r="P15" t="str">
        <f>CONCATENATE("&lt;wordlist&gt;",'Raw Metadata'!E16,"&lt;/wordlist&gt;")</f>
        <v>&lt;wordlist&gt;pol_word-list_1990_01.html&lt;/wordlist&gt;</v>
      </c>
      <c r="Q15" t="str">
        <f>CONCATENATE("&lt;wordlist_entries&gt;",'Raw Metadata'!F16,"&lt;/wordlist_entries&gt;")</f>
        <v>&lt;wordlist_entries&gt;48 - 61&lt;/wordlist_entries&gt;</v>
      </c>
      <c r="R15" t="str">
        <f>CONCATENATE("&lt;image_tif&gt;",'Raw Metadata'!I16,"&lt;/image_tif&gt;")</f>
        <v>&lt;image_tif&gt;pol_word-list_1990_03.tif&lt;/image_tif&gt;</v>
      </c>
      <c r="S15" t="str">
        <f>CONCATENATE("&lt;image_tif2&gt;",'Raw Metadata'!J16,"&lt;/image_tif2&gt;")</f>
        <v>&lt;image_tif2&gt;&lt;/image_tif2&gt;</v>
      </c>
      <c r="T15" t="str">
        <f>CONCATENATE("&lt;image_jpg&gt;",'Raw Metadata'!G16,"&lt;/image_jpg&gt;")</f>
        <v>&lt;image_jpg&gt;pol_word-list_1990_03.jpg&lt;/image_jpg&gt;</v>
      </c>
      <c r="U15" t="str">
        <f>CONCATENATE("&lt;image_jpg2&gt;",'Raw Metadata'!H16,"&lt;/image_jpg2&gt;")</f>
        <v>&lt;image_jpg2&gt;&lt;/image_jpg2&gt;</v>
      </c>
      <c r="V15" t="str">
        <f>CONCATENATE("&lt;tif_quality&gt;",'Raw Metadata'!K16,"&lt;/tif_quality&gt;")</f>
        <v>&lt;tif_quality&gt;300 dpi&lt;/tif_quality&gt;</v>
      </c>
      <c r="W15" t="str">
        <f>CONCATENATE("&lt;jpg_quality&gt;",'Raw Metadata'!L16,"&lt;/jpg_quality&gt;")</f>
        <v>&lt;jpg_quality&gt;300 dpi&lt;/jpg_quality&gt;</v>
      </c>
      <c r="X15" t="str">
        <f>CONCATENATE("&lt;details&gt;",'Raw Metadata'!M16,"&lt;/details&gt;")</f>
        <v>&lt;details&gt;pol_record_details.html#13&lt;/details&gt;</v>
      </c>
      <c r="Y15" t="str">
        <f>CONCATENATE("&lt;rights&gt;",'Raw Metadata'!X16,"&lt;/rights&gt;")</f>
        <v>&lt;rights&gt;This work is licensed under a Creative Commons license, available for viewing at http://creativecommons.org/licenses/by-nc/2.0/&lt;/rights&gt;</v>
      </c>
      <c r="Z15" t="str">
        <f>CONCATENATE("&lt;wordlist_no_repetition&gt;",'Raw Metadata'!Z16,"&lt;/wordlist_no_repetition&gt;")</f>
        <v>&lt;wordlist_no_repetition&gt;&lt;/wordlist_no_repetition&gt;</v>
      </c>
      <c r="AA15" t="str">
        <f>CONCATENATE("&lt;link_within_wordlist&gt;",'Raw Metadata'!AB16,"&lt;/link_within_wordlist&gt;")</f>
        <v>&lt;link_within_wordlist&gt;pol_word-list_1990_01.html#48&lt;/link_within_wordlist&gt;</v>
      </c>
      <c r="AB15" t="s">
        <v>16</v>
      </c>
    </row>
    <row r="16" ht="20.25">
      <c r="A16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2004-08-26T20:48:36Z</dcterms:created>
  <dcterms:modified xsi:type="dcterms:W3CDTF">2006-09-15T17:33:16Z</dcterms:modified>
  <cp:category/>
  <cp:version/>
  <cp:contentType/>
  <cp:contentStatus/>
</cp:coreProperties>
</file>