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<sst xmlns="http://schemas.openxmlformats.org/spreadsheetml/2006/main" count="191" uniqueCount="104">
  <si>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</si>
  <si>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</si>
  <si>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</si>
  <si>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</si>
  <si>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</si>
  <si>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</si>
  <si>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</si>
  <si>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</si>
  <si>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</si>
  <si>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</si>
  <si>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</si>
  <si>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</si>
  <si>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</si>
  <si>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</si>
  <si>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</si>
  <si>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</si>
  <si>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</si>
  <si>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</si>
  <si>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</si>
  <si>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</si>
  <si>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</si>
  <si>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</si>
  <si>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</si>
  <si>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</si>
  <si>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</si>
  <si>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</si>
  <si>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</si>
  <si>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</si>
  <si>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</si>
  <si>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</si>
  <si>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</si>
  <si>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</si>
  <si>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</si>
  <si>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</si>
  <si>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</si>
  <si>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</si>
  <si>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</si>
  <si>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</si>
  <si>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</si>
  <si>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</si>
  <si>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</si>
  <si>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</si>
  <si>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</si>
  <si>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</si>
  <si>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</si>
  <si>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</si>
  <si>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</si>
  <si>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</si>
  <si>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</si>
  <si>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</si>
  <si>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</si>
  <si>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</si>
  <si>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</si>
  <si>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</si>
  <si>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</si>
  <si>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</si>
  <si>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</si>
  <si>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</si>
  <si>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</si>
  <si>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</si>
  <si>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</si>
  <si>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</si>
  <si>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</si>
  <si>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</si>
  <si>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</si>
  <si>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24 January, 1962</t>
  </si>
  <si>
    <t>Peter Ladefoged</t>
  </si>
  <si>
    <t>NGN</t>
  </si>
  <si>
    <t>Ngwo</t>
  </si>
  <si>
    <t>reel tape</t>
  </si>
  <si>
    <t>1 - 9</t>
  </si>
  <si>
    <t>10 - 53</t>
  </si>
  <si>
    <t>54 - 84</t>
  </si>
  <si>
    <t>1 - 36</t>
  </si>
  <si>
    <t>31 January, 1962</t>
  </si>
  <si>
    <t>D. T. Atogho</t>
  </si>
  <si>
    <t>1 - 103</t>
  </si>
  <si>
    <t>104 -170</t>
  </si>
  <si>
    <t>21 January, 1966</t>
  </si>
  <si>
    <t>N/A</t>
  </si>
  <si>
    <t>UCLA student</t>
  </si>
  <si>
    <t>University of Ghana; speaker is from Widekum, Mamfe, Cameroon</t>
  </si>
  <si>
    <t>Wordlist</t>
  </si>
  <si>
    <t>&lt;language_name&gt;Ngwo&lt;/language_name&gt;</t>
  </si>
  <si>
    <t>ngn_word-list_1962_01</t>
  </si>
  <si>
    <t>ngn_word-list_1962_01.html</t>
  </si>
  <si>
    <t>ngn_word-list_1962_01.jpg</t>
  </si>
  <si>
    <t>ngn_word-list_1962_02.jpg</t>
  </si>
  <si>
    <t>ngn_word-list_1962_01.tif</t>
  </si>
  <si>
    <t>ngn_word-list_1962_02.tif</t>
  </si>
  <si>
    <t>ngn_word-list_1962_02</t>
  </si>
  <si>
    <t>ngn_word-list_1962_03</t>
  </si>
  <si>
    <t>ngn_word-list_1962_04</t>
  </si>
  <si>
    <t>ngn_word-list_1962_02.html</t>
  </si>
  <si>
    <t>ngn_word-list_1962_03.jpg</t>
  </si>
  <si>
    <t>ngn_word-list_1962_03.tif</t>
  </si>
  <si>
    <t>ngn_word-list_1966_01</t>
  </si>
  <si>
    <t>ngn_word-list_1966_01.html</t>
  </si>
  <si>
    <t>ngn_word-list_1966_01.jpg</t>
  </si>
  <si>
    <t>ngn_word-list_1966_01.tif</t>
  </si>
  <si>
    <t>ngn_word-list_1966_02</t>
  </si>
  <si>
    <t>ngn_word-list_1966_02.jpg</t>
  </si>
  <si>
    <t>ngn_word-list_1966_02.tif</t>
  </si>
  <si>
    <t>UCLA Phonetics Laboratory; speaker is from Widekum, Mamfe, Cameroon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</si>
</sst>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P1">
      <pane xSplit="15225" topLeftCell="Z16" activePane="topLeft" state="split"/>
      <selection pane="topLeft" activeCell="Q2" sqref="Q2"/>
      <selection pane="topRight" activeCell="Q15" sqref="Q15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54</v>
      </c>
      <c r="F1" t="s">
        <v>61</v>
      </c>
      <c r="G1" t="s">
        <v>11</v>
      </c>
      <c r="H1" t="s">
        <v>45</v>
      </c>
      <c r="I1" t="s">
        <v>10</v>
      </c>
      <c r="J1" t="s">
        <v>46</v>
      </c>
      <c r="K1" t="s">
        <v>22</v>
      </c>
      <c r="L1" t="s">
        <v>23</v>
      </c>
      <c r="M1" t="s">
        <v>19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20</v>
      </c>
      <c r="W1" t="s">
        <v>0</v>
      </c>
      <c r="X1" t="s">
        <v>6</v>
      </c>
      <c r="Y1" t="s">
        <v>8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84</v>
      </c>
      <c r="C2" t="str">
        <f aca="true" t="shared" si="0" ref="C2:C7">CONCATENATE(B2,".wav")</f>
        <v>ngn_word-list_1962_01.wav</v>
      </c>
      <c r="D2" t="str">
        <f aca="true" t="shared" si="1" ref="D2:D7">CONCATENATE(B2,".mp3")</f>
        <v>ngn_word-list_1962_01.mp3</v>
      </c>
      <c r="E2" t="s">
        <v>85</v>
      </c>
      <c r="F2" s="1" t="s">
        <v>70</v>
      </c>
      <c r="G2" t="s">
        <v>86</v>
      </c>
      <c r="H2" t="s">
        <v>87</v>
      </c>
      <c r="I2" t="s">
        <v>88</v>
      </c>
      <c r="J2" t="s">
        <v>89</v>
      </c>
      <c r="K2" t="s">
        <v>24</v>
      </c>
      <c r="L2" t="s">
        <v>24</v>
      </c>
      <c r="M2" t="str">
        <f aca="true" t="shared" si="2" ref="M2:M7">CONCATENATE("ngn_record_details.html#",A2)</f>
        <v>ngn_record_details.html#1</v>
      </c>
      <c r="N2" t="s">
        <v>68</v>
      </c>
      <c r="O2" t="s">
        <v>67</v>
      </c>
      <c r="P2" t="s">
        <v>82</v>
      </c>
      <c r="Q2" t="s">
        <v>81</v>
      </c>
      <c r="R2" t="s">
        <v>65</v>
      </c>
      <c r="S2" s="2" t="s">
        <v>66</v>
      </c>
      <c r="T2" s="2" t="s">
        <v>75</v>
      </c>
      <c r="U2" s="3" t="s">
        <v>64</v>
      </c>
      <c r="V2" t="s">
        <v>21</v>
      </c>
      <c r="W2" t="s">
        <v>69</v>
      </c>
      <c r="X2" t="s">
        <v>55</v>
      </c>
      <c r="Y2" t="s">
        <v>9</v>
      </c>
      <c r="Z2" t="str">
        <f>E2</f>
        <v>ngn_word-list_1962_01.html</v>
      </c>
      <c r="AA2" s="4">
        <v>1</v>
      </c>
      <c r="AB2" t="str">
        <f aca="true" t="shared" si="3" ref="AB2:AB7">CONCATENATE(E2,"#",AA2)</f>
        <v>ngn_word-list_1962_01.html#1</v>
      </c>
    </row>
    <row r="3" spans="1:28" ht="20.25">
      <c r="A3">
        <v>2</v>
      </c>
      <c r="B3" t="s">
        <v>90</v>
      </c>
      <c r="C3" t="str">
        <f t="shared" si="0"/>
        <v>ngn_word-list_1962_02.wav</v>
      </c>
      <c r="D3" t="str">
        <f t="shared" si="1"/>
        <v>ngn_word-list_1962_02.mp3</v>
      </c>
      <c r="E3" t="s">
        <v>85</v>
      </c>
      <c r="F3" s="1" t="s">
        <v>71</v>
      </c>
      <c r="G3" t="s">
        <v>86</v>
      </c>
      <c r="H3" t="s">
        <v>87</v>
      </c>
      <c r="I3" t="s">
        <v>88</v>
      </c>
      <c r="J3" t="s">
        <v>89</v>
      </c>
      <c r="K3" t="s">
        <v>24</v>
      </c>
      <c r="L3" t="s">
        <v>24</v>
      </c>
      <c r="M3" t="str">
        <f t="shared" si="2"/>
        <v>ngn_record_details.html#2</v>
      </c>
      <c r="N3" t="s">
        <v>68</v>
      </c>
      <c r="O3" t="s">
        <v>67</v>
      </c>
      <c r="P3" t="s">
        <v>82</v>
      </c>
      <c r="Q3" t="s">
        <v>81</v>
      </c>
      <c r="R3" t="s">
        <v>65</v>
      </c>
      <c r="S3" s="2" t="s">
        <v>66</v>
      </c>
      <c r="T3" s="2" t="s">
        <v>75</v>
      </c>
      <c r="U3" s="3" t="s">
        <v>64</v>
      </c>
      <c r="V3" t="s">
        <v>21</v>
      </c>
      <c r="W3" t="s">
        <v>69</v>
      </c>
      <c r="X3" t="s">
        <v>55</v>
      </c>
      <c r="Y3" t="s">
        <v>9</v>
      </c>
      <c r="AA3" s="4">
        <v>10</v>
      </c>
      <c r="AB3" t="str">
        <f t="shared" si="3"/>
        <v>ngn_word-list_1962_01.html#10</v>
      </c>
    </row>
    <row r="4" spans="1:28" ht="20.25">
      <c r="A4">
        <v>3</v>
      </c>
      <c r="B4" t="s">
        <v>91</v>
      </c>
      <c r="C4" t="str">
        <f t="shared" si="0"/>
        <v>ngn_word-list_1962_03.wav</v>
      </c>
      <c r="D4" t="str">
        <f t="shared" si="1"/>
        <v>ngn_word-list_1962_03.mp3</v>
      </c>
      <c r="E4" t="s">
        <v>85</v>
      </c>
      <c r="F4" s="1" t="s">
        <v>72</v>
      </c>
      <c r="G4" t="s">
        <v>86</v>
      </c>
      <c r="H4" t="s">
        <v>87</v>
      </c>
      <c r="I4" t="s">
        <v>88</v>
      </c>
      <c r="J4" t="s">
        <v>89</v>
      </c>
      <c r="K4" t="s">
        <v>24</v>
      </c>
      <c r="L4" t="s">
        <v>24</v>
      </c>
      <c r="M4" t="str">
        <f t="shared" si="2"/>
        <v>ngn_record_details.html#3</v>
      </c>
      <c r="N4" t="s">
        <v>68</v>
      </c>
      <c r="O4" t="s">
        <v>67</v>
      </c>
      <c r="P4" t="s">
        <v>82</v>
      </c>
      <c r="Q4" t="s">
        <v>81</v>
      </c>
      <c r="R4" t="s">
        <v>65</v>
      </c>
      <c r="S4" s="2" t="s">
        <v>66</v>
      </c>
      <c r="T4" s="2" t="s">
        <v>75</v>
      </c>
      <c r="U4" s="3" t="s">
        <v>64</v>
      </c>
      <c r="V4" t="s">
        <v>21</v>
      </c>
      <c r="W4" t="s">
        <v>69</v>
      </c>
      <c r="X4" t="s">
        <v>55</v>
      </c>
      <c r="Y4" t="s">
        <v>9</v>
      </c>
      <c r="AA4" s="4">
        <v>54</v>
      </c>
      <c r="AB4" t="str">
        <f t="shared" si="3"/>
        <v>ngn_word-list_1962_01.html#54</v>
      </c>
    </row>
    <row r="5" spans="1:28" ht="20.25">
      <c r="A5">
        <v>4</v>
      </c>
      <c r="B5" t="s">
        <v>92</v>
      </c>
      <c r="C5" t="str">
        <f t="shared" si="0"/>
        <v>ngn_word-list_1962_04.wav</v>
      </c>
      <c r="D5" t="str">
        <f t="shared" si="1"/>
        <v>ngn_word-list_1962_04.mp3</v>
      </c>
      <c r="E5" t="s">
        <v>93</v>
      </c>
      <c r="F5" s="1" t="s">
        <v>73</v>
      </c>
      <c r="G5" t="s">
        <v>94</v>
      </c>
      <c r="I5" t="s">
        <v>95</v>
      </c>
      <c r="K5" t="s">
        <v>24</v>
      </c>
      <c r="L5" t="s">
        <v>24</v>
      </c>
      <c r="M5" t="str">
        <f t="shared" si="2"/>
        <v>ngn_record_details.html#4</v>
      </c>
      <c r="N5" t="s">
        <v>68</v>
      </c>
      <c r="O5" t="s">
        <v>67</v>
      </c>
      <c r="P5" t="s">
        <v>82</v>
      </c>
      <c r="Q5" t="s">
        <v>81</v>
      </c>
      <c r="R5" t="s">
        <v>74</v>
      </c>
      <c r="S5" s="2" t="s">
        <v>66</v>
      </c>
      <c r="T5" s="2" t="s">
        <v>75</v>
      </c>
      <c r="U5" s="3" t="s">
        <v>64</v>
      </c>
      <c r="V5" t="s">
        <v>21</v>
      </c>
      <c r="W5" t="s">
        <v>69</v>
      </c>
      <c r="X5" t="s">
        <v>55</v>
      </c>
      <c r="Y5" t="s">
        <v>9</v>
      </c>
      <c r="Z5" t="str">
        <f>E5</f>
        <v>ngn_word-list_1962_02.html</v>
      </c>
      <c r="AA5" s="4">
        <v>1</v>
      </c>
      <c r="AB5" t="str">
        <f t="shared" si="3"/>
        <v>ngn_word-list_1962_02.html#1</v>
      </c>
    </row>
    <row r="6" spans="1:28" ht="20.25">
      <c r="A6">
        <v>5</v>
      </c>
      <c r="B6" t="s">
        <v>96</v>
      </c>
      <c r="C6" t="str">
        <f t="shared" si="0"/>
        <v>ngn_word-list_1966_01.wav</v>
      </c>
      <c r="D6" t="str">
        <f t="shared" si="1"/>
        <v>ngn_word-list_1966_01.mp3</v>
      </c>
      <c r="E6" t="s">
        <v>97</v>
      </c>
      <c r="F6" s="5" t="s">
        <v>76</v>
      </c>
      <c r="G6" t="s">
        <v>98</v>
      </c>
      <c r="I6" t="s">
        <v>99</v>
      </c>
      <c r="K6" t="s">
        <v>24</v>
      </c>
      <c r="L6" t="s">
        <v>24</v>
      </c>
      <c r="M6" t="str">
        <f t="shared" si="2"/>
        <v>ngn_record_details.html#5</v>
      </c>
      <c r="N6" t="s">
        <v>68</v>
      </c>
      <c r="O6" t="s">
        <v>67</v>
      </c>
      <c r="P6" t="s">
        <v>82</v>
      </c>
      <c r="Q6" t="s">
        <v>103</v>
      </c>
      <c r="R6" t="s">
        <v>78</v>
      </c>
      <c r="S6" s="2" t="s">
        <v>80</v>
      </c>
      <c r="T6" s="2" t="s">
        <v>79</v>
      </c>
      <c r="U6" s="3" t="s">
        <v>64</v>
      </c>
      <c r="V6" t="s">
        <v>21</v>
      </c>
      <c r="W6" t="s">
        <v>69</v>
      </c>
      <c r="X6" t="s">
        <v>55</v>
      </c>
      <c r="Y6" t="s">
        <v>9</v>
      </c>
      <c r="Z6" t="str">
        <f>E7</f>
        <v>ngn_word-list_1966_01.html</v>
      </c>
      <c r="AA6" s="4">
        <v>1</v>
      </c>
      <c r="AB6" t="str">
        <f t="shared" si="3"/>
        <v>ngn_word-list_1966_01.html#1</v>
      </c>
    </row>
    <row r="7" spans="1:28" ht="20.25">
      <c r="A7">
        <v>6</v>
      </c>
      <c r="B7" t="s">
        <v>100</v>
      </c>
      <c r="C7" t="str">
        <f t="shared" si="0"/>
        <v>ngn_word-list_1966_02.wav</v>
      </c>
      <c r="D7" t="str">
        <f t="shared" si="1"/>
        <v>ngn_word-list_1966_02.mp3</v>
      </c>
      <c r="E7" t="s">
        <v>97</v>
      </c>
      <c r="F7" s="1" t="s">
        <v>77</v>
      </c>
      <c r="G7" t="s">
        <v>101</v>
      </c>
      <c r="I7" t="s">
        <v>102</v>
      </c>
      <c r="K7" t="s">
        <v>24</v>
      </c>
      <c r="L7" t="s">
        <v>24</v>
      </c>
      <c r="M7" t="str">
        <f t="shared" si="2"/>
        <v>ngn_record_details.html#6</v>
      </c>
      <c r="N7" t="s">
        <v>68</v>
      </c>
      <c r="O7" t="s">
        <v>67</v>
      </c>
      <c r="P7" t="s">
        <v>82</v>
      </c>
      <c r="Q7" t="s">
        <v>103</v>
      </c>
      <c r="R7" t="s">
        <v>78</v>
      </c>
      <c r="S7" s="2" t="s">
        <v>80</v>
      </c>
      <c r="T7" s="2" t="s">
        <v>79</v>
      </c>
      <c r="U7" s="3" t="s">
        <v>64</v>
      </c>
      <c r="V7" t="s">
        <v>21</v>
      </c>
      <c r="W7" t="s">
        <v>69</v>
      </c>
      <c r="X7" t="s">
        <v>55</v>
      </c>
      <c r="Y7" t="s">
        <v>9</v>
      </c>
      <c r="AA7" s="4">
        <v>104</v>
      </c>
      <c r="AB7" t="str">
        <f t="shared" si="3"/>
        <v>ngn_word-list_1966_01.html#104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6" sqref="A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17</v>
      </c>
      <c r="D1" t="s">
        <v>83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&lt;lang_name&gt;Ngwo&lt;/lang_name&gt;</v>
      </c>
      <c r="D3" t="str">
        <f>CONCATENATE("&lt;sil_code&gt;",'Raw Metadata'!O2,"&lt;/sil_code&gt;")</f>
        <v>&lt;sil_code&gt;NGN&lt;/sil_code&gt;</v>
      </c>
      <c r="E3" t="str">
        <f>CONCATENATE("&lt;content&gt;",'Raw Metadata'!P2,"&lt;/content&gt;")</f>
        <v>&lt;content&gt;Wordlist&lt;/content&gt;</v>
      </c>
      <c r="F3" t="str">
        <f>CONCATENATE("&lt;recording_location&gt;",'Raw Metadata'!Q2,"&lt;/recording_location&gt;")</f>
        <v>&lt;recording_location&gt;University of Ghana; speaker is from Widekum, Mamfe, Cameroon&lt;/recording_location&gt;</v>
      </c>
      <c r="G3" t="str">
        <f>CONCATENATE("&lt;recording_date&gt;",'Raw Metadata'!R2,"&lt;/recording_date&gt;")</f>
        <v>&lt;recording_date&gt;24 January,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&lt;speakers&gt;D. T. Atogho&lt;/speakers&gt;</v>
      </c>
      <c r="J3" t="str">
        <f>CONCATENATE("&lt;filename_audio&gt;",'Raw Metadata'!B2,"&lt;/filename_audio&gt;")</f>
        <v>&lt;filename_audio&gt;ngn_word-list_1962_01&lt;/filename_audio&gt;</v>
      </c>
      <c r="K3" t="str">
        <f>CONCATENATE("&lt;filename_wav&gt;",'Raw Metadata'!C2,"&lt;/filename_wav&gt;")</f>
        <v>&lt;filename_wav&gt;ngn_word-list_1962_01.wav&lt;/filename_wav&gt;</v>
      </c>
      <c r="L3" t="str">
        <f>CONCATENATE("&lt;filename_mp3&gt;",'Raw Metadata'!D2,"&lt;/filename_mp3&gt;")</f>
        <v>&lt;filename_mp3&gt;ngn_word-list_1962_01.mp3&lt;/filename_mp3&gt;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&lt;wordlist&gt;ngn_word-list_1962_01.html&lt;/wordlist&gt;</v>
      </c>
      <c r="Q3" t="str">
        <f>CONCATENATE("&lt;wordlist_entries&gt;",'Raw Metadata'!F2,"&lt;/wordlist_entries&gt;")</f>
        <v>&lt;wordlist_entries&gt;1 - 9&lt;/wordlist_entries&gt;</v>
      </c>
      <c r="R3" t="str">
        <f>CONCATENATE("&lt;image_tif&gt;",'Raw Metadata'!I2,"&lt;/image_tif&gt;")</f>
        <v>&lt;image_tif&gt;ngn_word-list_1962_01.tif&lt;/image_tif&gt;</v>
      </c>
      <c r="S3" t="str">
        <f>CONCATENATE("&lt;image_tif2&gt;",'Raw Metadata'!J2,"&lt;/image_tif2&gt;")</f>
        <v>&lt;image_tif2&gt;ngn_word-list_1962_02.tif&lt;/image_tif2&gt;</v>
      </c>
      <c r="T3" t="str">
        <f>CONCATENATE("&lt;image_jpg&gt;",'Raw Metadata'!G2,"&lt;/image_jpg&gt;")</f>
        <v>&lt;image_jpg&gt;ngn_word-list_1962_01.jpg&lt;/image_jpg&gt;</v>
      </c>
      <c r="U3" t="str">
        <f>CONCATENATE("&lt;image_jpg2&gt;",'Raw Metadata'!H2,"&lt;/image_jpg2&gt;")</f>
        <v>&lt;image_jpg2&gt;ngn_word-list_1962_02.jpg&lt;/image_jpg2&gt;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&lt;details&gt;ngn_record_details.html#1&lt;/details&gt;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&lt;wordlist_no_repetition&gt;ngn_word-list_1962_01.html&lt;/wordlist_no_repetition&gt;</v>
      </c>
      <c r="AA3" t="str">
        <f>CONCATENATE("&lt;link_within_wordlist&gt;",'Raw Metadata'!AB2,"&lt;/link_within_wordlist&gt;")</f>
        <v>&lt;link_within_wordlist&gt;ngn_word-list_1962_01.html#1&lt;/link_within_wordlist&gt;</v>
      </c>
      <c r="AB3" t="s">
        <v>15</v>
      </c>
    </row>
    <row r="4" spans="1:28" ht="20.25">
      <c r="A4" t="s">
        <v>14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&lt;lang_name&gt;Ngwo&lt;/lang_name&gt;</v>
      </c>
      <c r="D4" t="str">
        <f>CONCATENATE("&lt;sil_code&gt;",'Raw Metadata'!O3,"&lt;/sil_code&gt;")</f>
        <v>&lt;sil_code&gt;NGN&lt;/sil_code&gt;</v>
      </c>
      <c r="E4" t="str">
        <f>CONCATENATE("&lt;content&gt;",'Raw Metadata'!P3,"&lt;/content&gt;")</f>
        <v>&lt;content&gt;Wordlist&lt;/content&gt;</v>
      </c>
      <c r="F4" t="str">
        <f>CONCATENATE("&lt;recording_location&gt;",'Raw Metadata'!Q3,"&lt;/recording_location&gt;")</f>
        <v>&lt;recording_location&gt;University of Ghana; speaker is from Widekum, Mamfe, Cameroon&lt;/recording_location&gt;</v>
      </c>
      <c r="G4" t="str">
        <f>CONCATENATE("&lt;recording_date&gt;",'Raw Metadata'!R3,"&lt;/recording_date&gt;")</f>
        <v>&lt;recording_date&gt;24 January, 1962&lt;/recording_date&gt;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&lt;speakers&gt;D. T. Atogho&lt;/speakers&gt;</v>
      </c>
      <c r="J4" t="str">
        <f>CONCATENATE("&lt;filename_audio&gt;",'Raw Metadata'!B3,"&lt;/filename_audio&gt;")</f>
        <v>&lt;filename_audio&gt;ngn_word-list_1962_02&lt;/filename_audio&gt;</v>
      </c>
      <c r="K4" t="str">
        <f>CONCATENATE("&lt;filename_wav&gt;",'Raw Metadata'!C3,"&lt;/filename_wav&gt;")</f>
        <v>&lt;filename_wav&gt;ngn_word-list_1962_02.wav&lt;/filename_wav&gt;</v>
      </c>
      <c r="L4" t="str">
        <f>CONCATENATE("&lt;filename_mp3&gt;",'Raw Metadata'!D3,"&lt;/filename_mp3&gt;")</f>
        <v>&lt;filename_mp3&gt;ngn_word-list_1962_02.mp3&lt;/filename_mp3&gt;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&lt;wordlist&gt;ngn_word-list_1962_01.html&lt;/wordlist&gt;</v>
      </c>
      <c r="Q4" t="str">
        <f>CONCATENATE("&lt;wordlist_entries&gt;",'Raw Metadata'!F3,"&lt;/wordlist_entries&gt;")</f>
        <v>&lt;wordlist_entries&gt;10 - 53&lt;/wordlist_entries&gt;</v>
      </c>
      <c r="R4" t="str">
        <f>CONCATENATE("&lt;image_tif&gt;",'Raw Metadata'!I3,"&lt;/image_tif&gt;")</f>
        <v>&lt;image_tif&gt;ngn_word-list_1962_01.tif&lt;/image_tif&gt;</v>
      </c>
      <c r="S4" t="str">
        <f>CONCATENATE("&lt;image_tif2&gt;",'Raw Metadata'!J3,"&lt;/image_tif2&gt;")</f>
        <v>&lt;image_tif2&gt;ngn_word-list_1962_02.tif&lt;/image_tif2&gt;</v>
      </c>
      <c r="T4" t="str">
        <f>CONCATENATE("&lt;image_jpg&gt;",'Raw Metadata'!G3,"&lt;/image_jpg&gt;")</f>
        <v>&lt;image_jpg&gt;ngn_word-list_1962_01.jpg&lt;/image_jpg&gt;</v>
      </c>
      <c r="U4" t="str">
        <f>CONCATENATE("&lt;image_jpg2&gt;",'Raw Metadata'!H3,"&lt;/image_jpg2&gt;")</f>
        <v>&lt;image_jpg2&gt;ngn_word-list_1962_02.jpg&lt;/image_jpg2&gt;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&lt;details&gt;ngn_record_details.html#2&lt;/details&gt;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&lt;link_within_wordlist&gt;ngn_word-list_1962_01.html#10&lt;/link_within_wordlist&gt;</v>
      </c>
      <c r="AB4" t="s">
        <v>15</v>
      </c>
    </row>
    <row r="5" spans="1:28" ht="20.25">
      <c r="A5" t="s">
        <v>14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&lt;lang_name&gt;Ngwo&lt;/lang_name&gt;</v>
      </c>
      <c r="D5" t="str">
        <f>CONCATENATE("&lt;sil_code&gt;",'Raw Metadata'!O4,"&lt;/sil_code&gt;")</f>
        <v>&lt;sil_code&gt;NGN&lt;/sil_code&gt;</v>
      </c>
      <c r="E5" t="str">
        <f>CONCATENATE("&lt;content&gt;",'Raw Metadata'!P4,"&lt;/content&gt;")</f>
        <v>&lt;content&gt;Wordlist&lt;/content&gt;</v>
      </c>
      <c r="F5" t="str">
        <f>CONCATENATE("&lt;recording_location&gt;",'Raw Metadata'!Q4,"&lt;/recording_location&gt;")</f>
        <v>&lt;recording_location&gt;University of Ghana; speaker is from Widekum, Mamfe, Cameroon&lt;/recording_location&gt;</v>
      </c>
      <c r="G5" t="str">
        <f>CONCATENATE("&lt;recording_date&gt;",'Raw Metadata'!R4,"&lt;/recording_date&gt;")</f>
        <v>&lt;recording_date&gt;24 January, 1962&lt;/recording_date&gt;</v>
      </c>
      <c r="H5" t="str">
        <f>CONCATENATE("&lt;fieldworkers&gt;",'Raw Metadata'!S4,"&lt;/fieldworkers&gt;")</f>
        <v>&lt;fieldworkers&gt;Peter Ladefoged&lt;/fieldworkers&gt;</v>
      </c>
      <c r="I5" t="str">
        <f>CONCATENATE("&lt;speakers&gt;",'Raw Metadata'!T4,"&lt;/speakers&gt;")</f>
        <v>&lt;speakers&gt;D. T. Atogho&lt;/speakers&gt;</v>
      </c>
      <c r="J5" t="str">
        <f>CONCATENATE("&lt;filename_audio&gt;",'Raw Metadata'!B4,"&lt;/filename_audio&gt;")</f>
        <v>&lt;filename_audio&gt;ngn_word-list_1962_03&lt;/filename_audio&gt;</v>
      </c>
      <c r="K5" t="str">
        <f>CONCATENATE("&lt;filename_wav&gt;",'Raw Metadata'!C4,"&lt;/filename_wav&gt;")</f>
        <v>&lt;filename_wav&gt;ngn_word-list_1962_03.wav&lt;/filename_wav&gt;</v>
      </c>
      <c r="L5" t="str">
        <f>CONCATENATE("&lt;filename_mp3&gt;",'Raw Metadata'!D4,"&lt;/filename_mp3&gt;")</f>
        <v>&lt;filename_mp3&gt;ngn_word-list_1962_03.mp3&lt;/filename_mp3&gt;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&lt;wordlist&gt;ngn_word-list_1962_01.html&lt;/wordlist&gt;</v>
      </c>
      <c r="Q5" t="str">
        <f>CONCATENATE("&lt;wordlist_entries&gt;",'Raw Metadata'!F4,"&lt;/wordlist_entries&gt;")</f>
        <v>&lt;wordlist_entries&gt;54 - 84&lt;/wordlist_entries&gt;</v>
      </c>
      <c r="R5" t="str">
        <f>CONCATENATE("&lt;image_tif&gt;",'Raw Metadata'!I4,"&lt;/image_tif&gt;")</f>
        <v>&lt;image_tif&gt;ngn_word-list_1962_01.tif&lt;/image_tif&gt;</v>
      </c>
      <c r="S5" t="str">
        <f>CONCATENATE("&lt;image_tif2&gt;",'Raw Metadata'!J4,"&lt;/image_tif2&gt;")</f>
        <v>&lt;image_tif2&gt;ngn_word-list_1962_02.tif&lt;/image_tif2&gt;</v>
      </c>
      <c r="T5" t="str">
        <f>CONCATENATE("&lt;image_jpg&gt;",'Raw Metadata'!G4,"&lt;/image_jpg&gt;")</f>
        <v>&lt;image_jpg&gt;ngn_word-list_1962_01.jpg&lt;/image_jpg&gt;</v>
      </c>
      <c r="U5" t="str">
        <f>CONCATENATE("&lt;image_jpg2&gt;",'Raw Metadata'!H4,"&lt;/image_jpg2&gt;")</f>
        <v>&lt;image_jpg2&gt;ngn_word-list_1962_02.jpg&lt;/image_jpg2&gt;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&lt;details&gt;ngn_record_details.html#3&lt;/details&gt;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&lt;link_within_wordlist&gt;ngn_word-list_1962_01.html#54&lt;/link_within_wordlist&gt;</v>
      </c>
      <c r="AB5" t="s">
        <v>15</v>
      </c>
    </row>
    <row r="6" spans="1:28" ht="20.25">
      <c r="A6" t="s">
        <v>14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&lt;lang_name&gt;Ngwo&lt;/lang_name&gt;</v>
      </c>
      <c r="D6" t="str">
        <f>CONCATENATE("&lt;sil_code&gt;",'Raw Metadata'!O5,"&lt;/sil_code&gt;")</f>
        <v>&lt;sil_code&gt;NGN&lt;/sil_code&gt;</v>
      </c>
      <c r="E6" t="str">
        <f>CONCATENATE("&lt;content&gt;",'Raw Metadata'!P5,"&lt;/content&gt;")</f>
        <v>&lt;content&gt;Wordlist&lt;/content&gt;</v>
      </c>
      <c r="F6" t="str">
        <f>CONCATENATE("&lt;recording_location&gt;",'Raw Metadata'!Q5,"&lt;/recording_location&gt;")</f>
        <v>&lt;recording_location&gt;University of Ghana; speaker is from Widekum, Mamfe, Cameroon&lt;/recording_location&gt;</v>
      </c>
      <c r="G6" t="str">
        <f>CONCATENATE("&lt;recording_date&gt;",'Raw Metadata'!R5,"&lt;/recording_date&gt;")</f>
        <v>&lt;recording_date&gt;31 January, 1962&lt;/recording_date&gt;</v>
      </c>
      <c r="H6" t="str">
        <f>CONCATENATE("&lt;fieldworkers&gt;",'Raw Metadata'!S5,"&lt;/fieldworkers&gt;")</f>
        <v>&lt;fieldworkers&gt;Peter Ladefoged&lt;/fieldworkers&gt;</v>
      </c>
      <c r="I6" t="str">
        <f>CONCATENATE("&lt;speakers&gt;",'Raw Metadata'!T5,"&lt;/speakers&gt;")</f>
        <v>&lt;speakers&gt;D. T. Atogho&lt;/speakers&gt;</v>
      </c>
      <c r="J6" t="str">
        <f>CONCATENATE("&lt;filename_audio&gt;",'Raw Metadata'!B5,"&lt;/filename_audio&gt;")</f>
        <v>&lt;filename_audio&gt;ngn_word-list_1962_04&lt;/filename_audio&gt;</v>
      </c>
      <c r="K6" t="str">
        <f>CONCATENATE("&lt;filename_wav&gt;",'Raw Metadata'!C5,"&lt;/filename_wav&gt;")</f>
        <v>&lt;filename_wav&gt;ngn_word-list_1962_04.wav&lt;/filename_wav&gt;</v>
      </c>
      <c r="L6" t="str">
        <f>CONCATENATE("&lt;filename_mp3&gt;",'Raw Metadata'!D5,"&lt;/filename_mp3&gt;")</f>
        <v>&lt;filename_mp3&gt;ngn_word-list_1962_04.mp3&lt;/filename_mp3&gt;</v>
      </c>
      <c r="M6" t="str">
        <f>CONCATENATE("&lt;wav_quality&gt;",'Raw Metadata'!U5,"&lt;/wav_quality&gt;")</f>
        <v>&lt;wav_quality&gt;44.1 K, 16-bit sound depth (bit rate=705 kbps)&lt;/wav_quality&gt;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&lt;original_medium&gt;reel tape&lt;/original_medium&gt;</v>
      </c>
      <c r="P6" t="str">
        <f>CONCATENATE("&lt;wordlist&gt;",'Raw Metadata'!E5,"&lt;/wordlist&gt;")</f>
        <v>&lt;wordlist&gt;ngn_word-list_1962_02.html&lt;/wordlist&gt;</v>
      </c>
      <c r="Q6" t="str">
        <f>CONCATENATE("&lt;wordlist_entries&gt;",'Raw Metadata'!F5,"&lt;/wordlist_entries&gt;")</f>
        <v>&lt;wordlist_entries&gt;1 - 36&lt;/wordlist_entries&gt;</v>
      </c>
      <c r="R6" t="str">
        <f>CONCATENATE("&lt;image_tif&gt;",'Raw Metadata'!I5,"&lt;/image_tif&gt;")</f>
        <v>&lt;image_tif&gt;ngn_word-list_1962_03.tif&lt;/image_tif&gt;</v>
      </c>
      <c r="S6" t="str">
        <f>CONCATENATE("&lt;image_tif2&gt;",'Raw Metadata'!J5,"&lt;/image_tif2&gt;")</f>
        <v>&lt;image_tif2&gt;&lt;/image_tif2&gt;</v>
      </c>
      <c r="T6" t="str">
        <f>CONCATENATE("&lt;image_jpg&gt;",'Raw Metadata'!G5,"&lt;/image_jpg&gt;")</f>
        <v>&lt;image_jpg&gt;ngn_word-list_1962_03.jpg&lt;/image_jpg&gt;</v>
      </c>
      <c r="U6" t="str">
        <f>CONCATENATE("&lt;image_jpg2&gt;",'Raw Metadata'!H5,"&lt;/image_jpg2&gt;")</f>
        <v>&lt;image_jpg2&gt;&lt;/image_jpg2&gt;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&lt;details&gt;ngn_record_details.html#4&lt;/details&gt;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&lt;wordlist_no_repetition&gt;ngn_word-list_1962_02.html&lt;/wordlist_no_repetition&gt;</v>
      </c>
      <c r="AA6" t="str">
        <f>CONCATENATE("&lt;link_within_wordlist&gt;",'Raw Metadata'!AB5,"&lt;/link_within_wordlist&gt;")</f>
        <v>&lt;link_within_wordlist&gt;ngn_word-list_1962_02.html#1&lt;/link_within_wordlist&gt;</v>
      </c>
      <c r="AB6" t="s">
        <v>15</v>
      </c>
    </row>
    <row r="7" spans="1:28" ht="20.25">
      <c r="A7" t="s">
        <v>14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&lt;lang_name&gt;Ngwo&lt;/lang_name&gt;</v>
      </c>
      <c r="D7" t="str">
        <f>CONCATENATE("&lt;sil_code&gt;",'Raw Metadata'!O6,"&lt;/sil_code&gt;")</f>
        <v>&lt;sil_code&gt;NGN&lt;/sil_code&gt;</v>
      </c>
      <c r="E7" t="str">
        <f>CONCATENATE("&lt;content&gt;",'Raw Metadata'!P6,"&lt;/content&gt;")</f>
        <v>&lt;content&gt;Wordlist&lt;/content&gt;</v>
      </c>
      <c r="F7" t="str">
        <f>CONCATENATE("&lt;recording_location&gt;",'Raw Metadata'!Q6,"&lt;/recording_location&gt;")</f>
        <v>&lt;recording_location&gt;UCLA Phonetics Laboratory; speaker is from Widekum, Mamfe, Cameroon&lt;/recording_location&gt;</v>
      </c>
      <c r="G7" t="str">
        <f>CONCATENATE("&lt;recording_date&gt;",'Raw Metadata'!R6,"&lt;/recording_date&gt;")</f>
        <v>&lt;recording_date&gt;21 January, 1966&lt;/recording_date&gt;</v>
      </c>
      <c r="H7" t="str">
        <f>CONCATENATE("&lt;fieldworkers&gt;",'Raw Metadata'!S6,"&lt;/fieldworkers&gt;")</f>
        <v>&lt;fieldworkers&gt;UCLA student&lt;/fieldworkers&gt;</v>
      </c>
      <c r="I7" t="str">
        <f>CONCATENATE("&lt;speakers&gt;",'Raw Metadata'!T6,"&lt;/speakers&gt;")</f>
        <v>&lt;speakers&gt;N/A&lt;/speakers&gt;</v>
      </c>
      <c r="J7" t="str">
        <f>CONCATENATE("&lt;filename_audio&gt;",'Raw Metadata'!B6,"&lt;/filename_audio&gt;")</f>
        <v>&lt;filename_audio&gt;ngn_word-list_1966_01&lt;/filename_audio&gt;</v>
      </c>
      <c r="K7" t="str">
        <f>CONCATENATE("&lt;filename_wav&gt;",'Raw Metadata'!C6,"&lt;/filename_wav&gt;")</f>
        <v>&lt;filename_wav&gt;ngn_word-list_1966_01.wav&lt;/filename_wav&gt;</v>
      </c>
      <c r="L7" t="str">
        <f>CONCATENATE("&lt;filename_mp3&gt;",'Raw Metadata'!D6,"&lt;/filename_mp3&gt;")</f>
        <v>&lt;filename_mp3&gt;ngn_word-list_1966_01.mp3&lt;/filename_mp3&gt;</v>
      </c>
      <c r="M7" t="str">
        <f>CONCATENATE("&lt;wav_quality&gt;",'Raw Metadata'!U6,"&lt;/wav_quality&gt;")</f>
        <v>&lt;wav_quality&gt;44.1 K, 16-bit sound depth (bit rate=705 kbps)&lt;/wav_quality&gt;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&lt;original_medium&gt;reel tape&lt;/original_medium&gt;</v>
      </c>
      <c r="P7" t="str">
        <f>CONCATENATE("&lt;wordlist&gt;",'Raw Metadata'!E6,"&lt;/wordlist&gt;")</f>
        <v>&lt;wordlist&gt;ngn_word-list_1966_01.html&lt;/wordlist&gt;</v>
      </c>
      <c r="Q7" t="str">
        <f>CONCATENATE("&lt;wordlist_entries&gt;",'Raw Metadata'!F6,"&lt;/wordlist_entries&gt;")</f>
        <v>&lt;wordlist_entries&gt;1 - 103&lt;/wordlist_entries&gt;</v>
      </c>
      <c r="R7" t="str">
        <f>CONCATENATE("&lt;image_tif&gt;",'Raw Metadata'!I6,"&lt;/image_tif&gt;")</f>
        <v>&lt;image_tif&gt;ngn_word-list_1966_01.tif&lt;/image_tif&gt;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&lt;image_jpg&gt;ngn_word-list_1966_01.jpg&lt;/image_jpg&gt;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&lt;details&gt;ngn_record_details.html#5&lt;/details&gt;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&lt;wordlist_no_repetition&gt;ngn_word-list_1966_01.html&lt;/wordlist_no_repetition&gt;</v>
      </c>
      <c r="AA7" t="str">
        <f>CONCATENATE("&lt;link_within_wordlist&gt;",'Raw Metadata'!AB6,"&lt;/link_within_wordlist&gt;")</f>
        <v>&lt;link_within_wordlist&gt;ngn_word-list_1966_01.html#1&lt;/link_within_wordlist&gt;</v>
      </c>
      <c r="AB7" t="s">
        <v>15</v>
      </c>
    </row>
    <row r="8" spans="1:28" ht="20.25">
      <c r="A8" t="s">
        <v>14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&lt;lang_name&gt;Ngwo&lt;/lang_name&gt;</v>
      </c>
      <c r="D8" t="str">
        <f>CONCATENATE("&lt;sil_code&gt;",'Raw Metadata'!O7,"&lt;/sil_code&gt;")</f>
        <v>&lt;sil_code&gt;NGN&lt;/sil_code&gt;</v>
      </c>
      <c r="E8" t="str">
        <f>CONCATENATE("&lt;content&gt;",'Raw Metadata'!P7,"&lt;/content&gt;")</f>
        <v>&lt;content&gt;Wordlist&lt;/content&gt;</v>
      </c>
      <c r="F8" t="str">
        <f>CONCATENATE("&lt;recording_location&gt;",'Raw Metadata'!Q7,"&lt;/recording_location&gt;")</f>
        <v>&lt;recording_location&gt;UCLA Phonetics Laboratory; speaker is from Widekum, Mamfe, Cameroon&lt;/recording_location&gt;</v>
      </c>
      <c r="G8" t="str">
        <f>CONCATENATE("&lt;recording_date&gt;",'Raw Metadata'!R7,"&lt;/recording_date&gt;")</f>
        <v>&lt;recording_date&gt;21 January, 1966&lt;/recording_date&gt;</v>
      </c>
      <c r="H8" t="str">
        <f>CONCATENATE("&lt;fieldworkers&gt;",'Raw Metadata'!S7,"&lt;/fieldworkers&gt;")</f>
        <v>&lt;fieldworkers&gt;UCLA student&lt;/fieldworkers&gt;</v>
      </c>
      <c r="I8" t="str">
        <f>CONCATENATE("&lt;speakers&gt;",'Raw Metadata'!T7,"&lt;/speakers&gt;")</f>
        <v>&lt;speakers&gt;N/A&lt;/speakers&gt;</v>
      </c>
      <c r="J8" t="str">
        <f>CONCATENATE("&lt;filename_audio&gt;",'Raw Metadata'!B7,"&lt;/filename_audio&gt;")</f>
        <v>&lt;filename_audio&gt;ngn_word-list_1966_02&lt;/filename_audio&gt;</v>
      </c>
      <c r="K8" t="str">
        <f>CONCATENATE("&lt;filename_wav&gt;",'Raw Metadata'!C7,"&lt;/filename_wav&gt;")</f>
        <v>&lt;filename_wav&gt;ngn_word-list_1966_02.wav&lt;/filename_wav&gt;</v>
      </c>
      <c r="L8" t="str">
        <f>CONCATENATE("&lt;filename_mp3&gt;",'Raw Metadata'!D7,"&lt;/filename_mp3&gt;")</f>
        <v>&lt;filename_mp3&gt;ngn_word-list_1966_02.mp3&lt;/filename_mp3&gt;</v>
      </c>
      <c r="M8" t="str">
        <f>CONCATENATE("&lt;wav_quality&gt;",'Raw Metadata'!U7,"&lt;/wav_quality&gt;")</f>
        <v>&lt;wav_quality&gt;44.1 K, 16-bit sound depth (bit rate=705 kbps)&lt;/wav_quality&gt;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&lt;original_medium&gt;reel tape&lt;/original_medium&gt;</v>
      </c>
      <c r="P8" t="str">
        <f>CONCATENATE("&lt;wordlist&gt;",'Raw Metadata'!E7,"&lt;/wordlist&gt;")</f>
        <v>&lt;wordlist&gt;ngn_word-list_1966_01.html&lt;/wordlist&gt;</v>
      </c>
      <c r="Q8" t="str">
        <f>CONCATENATE("&lt;wordlist_entries&gt;",'Raw Metadata'!F7,"&lt;/wordlist_entries&gt;")</f>
        <v>&lt;wordlist_entries&gt;104 -170&lt;/wordlist_entries&gt;</v>
      </c>
      <c r="R8" t="str">
        <f>CONCATENATE("&lt;image_tif&gt;",'Raw Metadata'!I7,"&lt;/image_tif&gt;")</f>
        <v>&lt;image_tif&gt;ngn_word-list_1966_02.tif&lt;/image_tif&gt;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&lt;image_jpg&gt;ngn_word-list_1966_02.jpg&lt;/image_jpg&gt;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&lt;details&gt;ngn_record_details.html#6&lt;/details&gt;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&lt;wordlist_no_repetition&gt;&lt;/wordlist_no_repetition&gt;</v>
      </c>
      <c r="AA8" t="str">
        <f>CONCATENATE("&lt;link_within_wordlist&gt;",'Raw Metadata'!AB7,"&lt;/link_within_wordlist&gt;")</f>
        <v>&lt;link_within_wordlist&gt;ngn_word-list_1966_01.html#104&lt;/link_within_wordlist&gt;</v>
      </c>
      <c r="AB8" t="s">
        <v>15</v>
      </c>
    </row>
    <row r="9" ht="20.25">
      <c r="A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2005-10-14T03:58:15Z</dcterms:modified>
  <cp:category/>
  <cp:version/>
  <cp:contentType/>
  <cp:contentStatus/>
</cp:coreProperties>
</file>