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<sst xmlns="http://schemas.openxmlformats.org/spreadsheetml/2006/main" count="1754" uniqueCount="425">
  <si>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</si>
  <si>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</si>
  <si>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</si>
  <si>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</si>
  <si>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</si>
  <si>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</si>
  <si>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</si>
  <si>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</si>
  <si>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</si>
  <si>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</si>
  <si>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</si>
  <si>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</si>
  <si>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</si>
  <si>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</si>
  <si>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</si>
  <si>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</si>
  <si>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</si>
  <si>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</si>
  <si>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</si>
  <si>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</si>
  <si>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</si>
  <si>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</si>
  <si>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</si>
  <si>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</si>
  <si>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</si>
  <si>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</si>
  <si>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</si>
  <si>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</si>
  <si>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</si>
  <si>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</si>
  <si>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</si>
  <si>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</si>
  <si>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</si>
  <si>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</si>
  <si>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</si>
  <si>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</si>
  <si>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</si>
  <si>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</si>
  <si>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</si>
  <si>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</si>
  <si>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</si>
  <si>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</si>
  <si>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</si>
  <si>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</si>
  <si>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</si>
  <si>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</si>
  <si>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</si>
  <si>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</si>
  <si>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</si>
  <si>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</si>
  <si>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</si>
  <si>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</si>
  <si>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</si>
  <si>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</si>
  <si>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</si>
  <si>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</si>
  <si>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</si>
  <si>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</si>
  <si>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</si>
  <si>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</si>
  <si>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</si>
  <si>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</si>
  <si>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Speaker(s)</t>
  </si>
  <si>
    <t>Word List Entries</t>
  </si>
  <si>
    <t>Fieldworkers</t>
  </si>
  <si>
    <t>myp_word-list_1995_01</t>
  </si>
  <si>
    <t>myp_word-list_1995_01.html</t>
  </si>
  <si>
    <t>1 - 42</t>
  </si>
  <si>
    <t>myp_word-list_1995_01.jpg</t>
  </si>
  <si>
    <t>myp_word-list_1995_02.jpg</t>
  </si>
  <si>
    <t>myp_word-list_1995_01.tif</t>
  </si>
  <si>
    <t>myp_word-list_1995_02.tif</t>
  </si>
  <si>
    <t>Piraha</t>
  </si>
  <si>
    <t>MYP</t>
  </si>
  <si>
    <t>Pirahã Settlement, Brazil</t>
  </si>
  <si>
    <t>26 June, 1995</t>
  </si>
  <si>
    <t>Peter Ladefoged, Daniel Everett, Keren Everett</t>
  </si>
  <si>
    <t>Hixahoíxoí (M)</t>
  </si>
  <si>
    <t>48K, 16-bit sound depth (bit rate=768 kbps)</t>
  </si>
  <si>
    <t>48K DAT</t>
  </si>
  <si>
    <t>myp_word-list_1995_02</t>
  </si>
  <si>
    <t>43 - 71</t>
  </si>
  <si>
    <t>myp_word-list_1995_03.jpg</t>
  </si>
  <si>
    <t>myp_word-list_1995_03.tif</t>
  </si>
  <si>
    <t>myp_word-list_1995_03</t>
  </si>
  <si>
    <t>72 - 89</t>
  </si>
  <si>
    <t>myp_word-list_1995_04.jpg</t>
  </si>
  <si>
    <t>myp_word-list_1995_04.tif</t>
  </si>
  <si>
    <t>myp_word-list_1995_04</t>
  </si>
  <si>
    <t>myp_word-list_1995_02.html</t>
  </si>
  <si>
    <t>1 - 43</t>
  </si>
  <si>
    <t>myp_word-list_1995_05.jpg</t>
  </si>
  <si>
    <t>myp_word-list_1995_06.jpg</t>
  </si>
  <si>
    <t>myp_word-list_1995_05.tif</t>
  </si>
  <si>
    <t>myp_word-list_1995_06.tif</t>
  </si>
  <si>
    <t>28 June, 1995</t>
  </si>
  <si>
    <t>Xisáo(xói) (M)</t>
  </si>
  <si>
    <t>myp_word-list_1995_05</t>
  </si>
  <si>
    <t>44 - 69</t>
  </si>
  <si>
    <t>myp_word-list_1995_07.jpg</t>
  </si>
  <si>
    <t>myp_word-list_1995_07.tif</t>
  </si>
  <si>
    <t>myp_word-list_1995_06</t>
  </si>
  <si>
    <t>70- 90</t>
  </si>
  <si>
    <t>myp_word-list_1995_08.jpg</t>
  </si>
  <si>
    <t>myp_word-list_1995_08.tif</t>
  </si>
  <si>
    <t>myp_word-list_1995_07</t>
  </si>
  <si>
    <t>myp_word-list_1995_03.html</t>
  </si>
  <si>
    <t>1 - 41</t>
  </si>
  <si>
    <t>myp_word-list_1995_09.jpg</t>
  </si>
  <si>
    <t>myp_word-list_1995_10.jpg</t>
  </si>
  <si>
    <t>myp_word-list_1995_09.tif</t>
  </si>
  <si>
    <t>myp_word-list_1995_10.tif</t>
  </si>
  <si>
    <t>Kóxói (M)</t>
  </si>
  <si>
    <t>myp_word-list_1995_08</t>
  </si>
  <si>
    <t>42 - 68</t>
  </si>
  <si>
    <t>myp_word-list_1995_11.jpg</t>
  </si>
  <si>
    <t>myp_word-list_1995_11.tif</t>
  </si>
  <si>
    <t>myp_word-list_1995_09</t>
  </si>
  <si>
    <t>69 - 92</t>
  </si>
  <si>
    <t>myp_word-list_1995_12.jpg</t>
  </si>
  <si>
    <t>myp_word-list_1995_12.tif</t>
  </si>
  <si>
    <t>myp_word-list_1995_10</t>
  </si>
  <si>
    <t>myp_word-list_1995_04.html</t>
  </si>
  <si>
    <t>myp_word-list_1995_13.jpg</t>
  </si>
  <si>
    <t>myp_word-list_1995_14.jpg</t>
  </si>
  <si>
    <t>myp_word-list_1995_13.tif</t>
  </si>
  <si>
    <t>myp_word-list_1995_14.tif</t>
  </si>
  <si>
    <t>Xagabi M)</t>
  </si>
  <si>
    <t>myp_word-list_1995_11</t>
  </si>
  <si>
    <t>43 - 67</t>
  </si>
  <si>
    <t>myp_word-list_1995_15.jpg</t>
  </si>
  <si>
    <t>myp_word-list_1995_15.tif</t>
  </si>
  <si>
    <t>myp_word-list_1995_12</t>
  </si>
  <si>
    <t>68 - 93</t>
  </si>
  <si>
    <t>myp_word-list_1995_16.jpg</t>
  </si>
  <si>
    <t>myp_word-list_1995_16.tif</t>
  </si>
  <si>
    <t>myp_word-list_1995_13</t>
  </si>
  <si>
    <t>myp_word-list_1995_05.html</t>
  </si>
  <si>
    <t>1 - 19</t>
  </si>
  <si>
    <t>Tapai (small boy)</t>
  </si>
  <si>
    <t>myp_word-list_1995_14</t>
  </si>
  <si>
    <t>myp_word-list_1995_06.html</t>
  </si>
  <si>
    <t>myp_word-list_1995_17.jpg</t>
  </si>
  <si>
    <t>myp_word-list_1995_18.jpg</t>
  </si>
  <si>
    <t>myp_word-list_1995_17.tif</t>
  </si>
  <si>
    <t>myp_word-list_1995_18.tif</t>
  </si>
  <si>
    <t>Xíaapixoi (F)</t>
  </si>
  <si>
    <t>myp_word-list_1995_15</t>
  </si>
  <si>
    <t>43- 67</t>
  </si>
  <si>
    <t>myp_word-list_1995_19.jpg</t>
  </si>
  <si>
    <t>myp_word-list_1995_19.tif</t>
  </si>
  <si>
    <t>myp_word-list_1995_16</t>
  </si>
  <si>
    <t>68 - 88</t>
  </si>
  <si>
    <t>myp_word-list_1995_20.jpg</t>
  </si>
  <si>
    <t>myp_word-list_1995_20.tif</t>
  </si>
  <si>
    <t>myp_word-list_1995_17</t>
  </si>
  <si>
    <t>myp_word-list_1995_07.html</t>
  </si>
  <si>
    <t>myp_word-list_1995_21.jpg</t>
  </si>
  <si>
    <t>myp_word-list_1995_22.jpg</t>
  </si>
  <si>
    <t>myp_word-list_1995_21.tif</t>
  </si>
  <si>
    <t>myp_word-list_1995_22.tif</t>
  </si>
  <si>
    <t>Xiáisoxai (F)</t>
  </si>
  <si>
    <t>myp_word-list_1995_18</t>
  </si>
  <si>
    <t>43 - 60</t>
  </si>
  <si>
    <t>myp_word-list_1995_23.jpg</t>
  </si>
  <si>
    <t>myp_word-list_1995_23.tif</t>
  </si>
  <si>
    <t>myp_word-list_1995_19</t>
  </si>
  <si>
    <t>61 - 81</t>
  </si>
  <si>
    <t>myp_word-list_1995_24.jpg</t>
  </si>
  <si>
    <t>myp_word-list_1995_24.tif</t>
  </si>
  <si>
    <t>myp_word-list_1995_20</t>
  </si>
  <si>
    <t>myp_word-list_1995_08.html</t>
  </si>
  <si>
    <t>1 - 34</t>
  </si>
  <si>
    <t>myp_word-list_1995_25.jpg</t>
  </si>
  <si>
    <t>myp_word-list_1995_26.jpg</t>
  </si>
  <si>
    <t>myp_word-list_1995_25.tif</t>
  </si>
  <si>
    <t>myp_word-list_1995_26.tif</t>
  </si>
  <si>
    <t>Xíaitahóixoi (F)</t>
  </si>
  <si>
    <t>myp_word-list_1995_21</t>
  </si>
  <si>
    <t>35 - 57</t>
  </si>
  <si>
    <t>myp_word-list_1995_27.jpg</t>
  </si>
  <si>
    <t>myp_word-list_1995_27.tif</t>
  </si>
  <si>
    <t>myp_word-list_1995_22</t>
  </si>
  <si>
    <t>58 - 83</t>
  </si>
  <si>
    <t>myp_word-list_1995_28.jpg</t>
  </si>
  <si>
    <t>myp_word-list_1995_28.tif</t>
  </si>
  <si>
    <t>myp_word-list_1995_23</t>
  </si>
  <si>
    <t>myp_word-list_1995_09.html</t>
  </si>
  <si>
    <t>1 - 17</t>
  </si>
  <si>
    <t>myp_word-list_1995_29.jpg</t>
  </si>
  <si>
    <t>myp_word-list_1995_29.tif</t>
  </si>
  <si>
    <t>Kóxoi (M)</t>
  </si>
  <si>
    <t>myp_word-list_1995_24</t>
  </si>
  <si>
    <t>18 - 35</t>
  </si>
  <si>
    <t>myp_word-list_1995_30.jpg</t>
  </si>
  <si>
    <t>myp_word-list_1995_30.tif</t>
  </si>
  <si>
    <t>myp_word-list_1995_25</t>
  </si>
  <si>
    <t>myp_word-list_1995_26</t>
  </si>
  <si>
    <t>myp_word-list_1995_27</t>
  </si>
  <si>
    <t>myp_word-list_1995_10.html</t>
  </si>
  <si>
    <t>myp_word-list_1995_31.jpg</t>
  </si>
  <si>
    <t>myp_word-list_1995_32.jpg</t>
  </si>
  <si>
    <t>myp_word-list_1995_31.tif</t>
  </si>
  <si>
    <t>myp_word-list_1995_32.tif</t>
  </si>
  <si>
    <t>Xaogíoi (F)</t>
  </si>
  <si>
    <t>myp_word-list_1995_28</t>
  </si>
  <si>
    <t>myp_word-list_1995_33.jpg</t>
  </si>
  <si>
    <t>myp_word-list_1995_33.tif</t>
  </si>
  <si>
    <t>myp_word-list_1995_29</t>
  </si>
  <si>
    <t>72 - 93</t>
  </si>
  <si>
    <t>myp_word-list_1995_30</t>
  </si>
  <si>
    <t>myp_word-list_1995_11.html</t>
  </si>
  <si>
    <t>myp_word-list_1995_34.jpg</t>
  </si>
  <si>
    <t>myp_word-list_1995_35.jpg</t>
  </si>
  <si>
    <t>myp_word-list_1995_34.tif</t>
  </si>
  <si>
    <t>myp_word-list_1995_35.tif</t>
  </si>
  <si>
    <t>Toogioao (F)</t>
  </si>
  <si>
    <t>myp_word-list_1995_31</t>
  </si>
  <si>
    <t>42 - 74</t>
  </si>
  <si>
    <t>myp_word-list_1995_36.jpg</t>
  </si>
  <si>
    <t>myp_word-list_1995_36.tif</t>
  </si>
  <si>
    <t>myp_word-list_1995_32</t>
  </si>
  <si>
    <t>75 - 103</t>
  </si>
  <si>
    <t>myp_word-list_1995_37.jpg</t>
  </si>
  <si>
    <t>myp_word-list_1995_37.tif</t>
  </si>
  <si>
    <t>myp_word-list_1995_33</t>
  </si>
  <si>
    <t>myp_word-list_1995_12.html</t>
  </si>
  <si>
    <t>1- 43</t>
  </si>
  <si>
    <t>myp_word-list_1995_38.jpg</t>
  </si>
  <si>
    <t>myp_word-list_1995_39.jpg</t>
  </si>
  <si>
    <t>myp_word-list_1995_38.tif</t>
  </si>
  <si>
    <t>myp_word-list_1995_39.tif</t>
  </si>
  <si>
    <t>Xíkaoxísaháoóái (F)</t>
  </si>
  <si>
    <t>myp_word-list_1995_34</t>
  </si>
  <si>
    <t>44 - 75</t>
  </si>
  <si>
    <t>myp_word-list_1995_40.jpg</t>
  </si>
  <si>
    <t>myp_word-list_1995_41.jpg</t>
  </si>
  <si>
    <t>myp_word-list_1995_40.tif</t>
  </si>
  <si>
    <t>myp_word-list_1995_41.tif</t>
  </si>
  <si>
    <t>myp_word-list_1995_35</t>
  </si>
  <si>
    <t>76 - 97</t>
  </si>
  <si>
    <t>myp_word-list_1995_42.jpg</t>
  </si>
  <si>
    <t>myp_word-list_1995_42.tif</t>
  </si>
  <si>
    <t>myp_word-list_1995_36</t>
  </si>
  <si>
    <t>myp_word-list_1995_13.html</t>
  </si>
  <si>
    <t>myp_word-list_1995_43.jpg</t>
  </si>
  <si>
    <t>myp_word-list_1995_44.jpg</t>
  </si>
  <si>
    <t>myp_word-list_1995_43.tif</t>
  </si>
  <si>
    <t>myp_word-list_1995_44.tif</t>
  </si>
  <si>
    <t>29 June, 1995</t>
  </si>
  <si>
    <t>Pihoatai (M)</t>
  </si>
  <si>
    <t>myp_word-list_1995_37</t>
  </si>
  <si>
    <t>43 - 69</t>
  </si>
  <si>
    <t>myp_word-list_1995_45.jpg</t>
  </si>
  <si>
    <t>myp_word-list_1995_45.tif</t>
  </si>
  <si>
    <t>myp_word-list_1995_38</t>
  </si>
  <si>
    <t>70 - 86</t>
  </si>
  <si>
    <t>myp_word-list_1995_46.jpg</t>
  </si>
  <si>
    <t>myp_word-list_1995_46.tif</t>
  </si>
  <si>
    <t>myp_word-list_1995_39</t>
  </si>
  <si>
    <t>87- 107</t>
  </si>
  <si>
    <t>myp_word-list_1995_47.jpg</t>
  </si>
  <si>
    <t>myp_word-list_1995_48.jpg</t>
  </si>
  <si>
    <t>myp_word-list_1995_47.tif</t>
  </si>
  <si>
    <t>myp_word-list_1995_48.tif</t>
  </si>
  <si>
    <t>myp_word-list_1995_40</t>
  </si>
  <si>
    <t>108 - 139</t>
  </si>
  <si>
    <t>myp_word-list_1995_49.jpg</t>
  </si>
  <si>
    <t>myp_word-list_1995_49.tif</t>
  </si>
  <si>
    <t>myp_word-list_1995_41</t>
  </si>
  <si>
    <t>myp_word-list_1995_14.html</t>
  </si>
  <si>
    <t>myp_word-list_1995_50.jpg</t>
  </si>
  <si>
    <t>myp_word-list_1995_51.jpg</t>
  </si>
  <si>
    <t>myp_word-list_1995_50.tif</t>
  </si>
  <si>
    <t>myp_word-list_1995_51.tif</t>
  </si>
  <si>
    <t>Xáíogí (M)</t>
  </si>
  <si>
    <t>myp_word-list_1995_42</t>
  </si>
  <si>
    <t>myp_word-list_1995_52.jpg</t>
  </si>
  <si>
    <t>myp_word-list_1995_52.tif</t>
  </si>
  <si>
    <t>myp_word-list_1995_43</t>
  </si>
  <si>
    <t>68 - 84</t>
  </si>
  <si>
    <t>myp_word-list_1995_53.jpg</t>
  </si>
  <si>
    <t>myp_word-list_1995_53.tif</t>
  </si>
  <si>
    <t>myp_word-list_1995_44</t>
  </si>
  <si>
    <t>85 - 120</t>
  </si>
  <si>
    <t>myp_word-list_1995_55.jpg</t>
  </si>
  <si>
    <t>myp_word-list_1995_56.jpg</t>
  </si>
  <si>
    <t>myp_word-list_1995_55.tif</t>
  </si>
  <si>
    <t>myp_word-list_1995_56.tif</t>
  </si>
  <si>
    <t>myp_word-list_1995_45</t>
  </si>
  <si>
    <t>121 - 138</t>
  </si>
  <si>
    <t>myp_word-list_1995_54.jpg</t>
  </si>
  <si>
    <t>myp_word-list_1995_54.tif</t>
  </si>
  <si>
    <t>myp_word-list_1995_46</t>
  </si>
  <si>
    <t>93 - 110</t>
  </si>
  <si>
    <t>myp_word-list_1995_57.jpg</t>
  </si>
  <si>
    <t>myp_word-list_1995_58.jpg</t>
  </si>
  <si>
    <t>myp_word-list_1995_57.tif</t>
  </si>
  <si>
    <t>myp_word-list_1995_58.tif</t>
  </si>
  <si>
    <t>myp_word-list_1995_47</t>
  </si>
  <si>
    <t>111 - 140</t>
  </si>
  <si>
    <t>myp_word-list_1995_59.jpg</t>
  </si>
  <si>
    <t>myp_word-list_1995_59.tif</t>
  </si>
  <si>
    <t>myp_word-list_1995_48</t>
  </si>
  <si>
    <t>91 - 106</t>
  </si>
  <si>
    <t>myp_word-list_1995_60.jpg</t>
  </si>
  <si>
    <t>myp_word-list_1995_61.jpg</t>
  </si>
  <si>
    <t>myp_word-list_1995_60.tif</t>
  </si>
  <si>
    <t>myp_word-list_1995_61.tif</t>
  </si>
  <si>
    <t>myp_word-list_1995_49</t>
  </si>
  <si>
    <t>107 - 141</t>
  </si>
  <si>
    <t>myp_word-list_1995_62.jpg</t>
  </si>
  <si>
    <t>myp_word-list_1995_62.tif</t>
  </si>
  <si>
    <t>myp_word-list_1995_50</t>
  </si>
  <si>
    <t>94 - 111</t>
  </si>
  <si>
    <t>myp_word-list_1995_63.jpg</t>
  </si>
  <si>
    <t>myp_word-list_1995_64.jpg</t>
  </si>
  <si>
    <t>myp_word-list_1995_63.tif</t>
  </si>
  <si>
    <t>myp_word-list_1995_64.tif</t>
  </si>
  <si>
    <t>Xagabi (M)</t>
  </si>
  <si>
    <t>myp_word-list_1995_51</t>
  </si>
  <si>
    <t>112 - 144</t>
  </si>
  <si>
    <t>myp_word-list_1995_65.jpg</t>
  </si>
  <si>
    <t>myp_word-list_1995_65.tif</t>
  </si>
  <si>
    <t>myp_word-list_1995_52</t>
  </si>
  <si>
    <t>myp_word-list_1995_15.html</t>
  </si>
  <si>
    <t>1 - 22</t>
  </si>
  <si>
    <t>myp_word-list_1995_67.jpg</t>
  </si>
  <si>
    <t>myp_word-list_1995_68.jpg</t>
  </si>
  <si>
    <t>myp_word-list_1995_67.tif</t>
  </si>
  <si>
    <t>myp_word-list_1995_68.tif</t>
  </si>
  <si>
    <t>myp_word-list_1995_53</t>
  </si>
  <si>
    <t>23 - 39</t>
  </si>
  <si>
    <t>myp_word-list_1995_66.jpg</t>
  </si>
  <si>
    <t>myp_word-list_1995_66.tif</t>
  </si>
  <si>
    <t>myp_word-list_1995_54</t>
  </si>
  <si>
    <t>40 - 52</t>
  </si>
  <si>
    <t>myp_word-list_1995_55</t>
  </si>
  <si>
    <t>84 - 117</t>
  </si>
  <si>
    <t>myp_word-list_1995_70.jpg</t>
  </si>
  <si>
    <t>myp_word-list_1995_71.jpg</t>
  </si>
  <si>
    <t>myp_word-list_1995_70.tif</t>
  </si>
  <si>
    <t>myp_word-list_1995_71.tif</t>
  </si>
  <si>
    <t>myp_word-list_1995_56</t>
  </si>
  <si>
    <t>118 - 137</t>
  </si>
  <si>
    <t>myp_word-list_1995_69.jpg</t>
  </si>
  <si>
    <t>myp_word-list_1995_69.tif</t>
  </si>
  <si>
    <t>myp_word-list_1995_57</t>
  </si>
  <si>
    <t>90 - 122</t>
  </si>
  <si>
    <t>myp_word-list_1995_72.jpg</t>
  </si>
  <si>
    <t>myp_word-list_1995_73.jpg</t>
  </si>
  <si>
    <t>myp_word-list_1995_72.tif</t>
  </si>
  <si>
    <t>myp_word-list_1995_73.tif</t>
  </si>
  <si>
    <t>myp_word-list_1995_58</t>
  </si>
  <si>
    <t>122 - 137</t>
  </si>
  <si>
    <t>myp_word-list_1995_59</t>
  </si>
  <si>
    <t>99 - 132</t>
  </si>
  <si>
    <t>Xíaisoxai (F)</t>
  </si>
  <si>
    <t>myp_word-list_1995_60</t>
  </si>
  <si>
    <t>133- 148</t>
  </si>
  <si>
    <t>myp_word-list_1995_61</t>
  </si>
  <si>
    <t>myp_word-list_1995_16.html</t>
  </si>
  <si>
    <t>Female speaker, mid-late 70s (F)</t>
  </si>
  <si>
    <t>myp_word-list_1995_62</t>
  </si>
  <si>
    <t>35 - 50</t>
  </si>
  <si>
    <t>myp_word-list_1995_63</t>
  </si>
  <si>
    <t>myp_word-list_1995_17.html</t>
  </si>
  <si>
    <t>myp_word-list_1995_74.jpg</t>
  </si>
  <si>
    <t>myp_word-list_1995_75.jpg</t>
  </si>
  <si>
    <t>myp_word-list_1995_74.tif</t>
  </si>
  <si>
    <t>myp_word-list_1995_75.tif</t>
  </si>
  <si>
    <t>17 July, 1995</t>
  </si>
  <si>
    <t>Xíaópai (F)</t>
  </si>
  <si>
    <t>myp_word-list_1995_64</t>
  </si>
  <si>
    <t>myp_word-list_1995_76.jpg</t>
  </si>
  <si>
    <t>myp_word-list_1995_76.tif</t>
  </si>
  <si>
    <t>myp_word-list_1995_65</t>
  </si>
  <si>
    <t>70 - 91</t>
  </si>
  <si>
    <t>myp_word-list_1995_77.jpg</t>
  </si>
  <si>
    <t>myp_word-list_1995_77.tif</t>
  </si>
  <si>
    <t>myp_word-list_1995_66</t>
  </si>
  <si>
    <t>92 - 132</t>
  </si>
  <si>
    <t>myp_word-list_1995_78.jpg</t>
  </si>
  <si>
    <t>myp_word-list_1995_79.jpg</t>
  </si>
  <si>
    <t>myp_word-list_1995_78.tif</t>
  </si>
  <si>
    <t>myp_word-list_1995_79.tif</t>
  </si>
  <si>
    <t>myp_word-list_1995_67</t>
  </si>
  <si>
    <t>133 - 150</t>
  </si>
  <si>
    <t>myp_word-list_1995_80</t>
  </si>
  <si>
    <t>myp_word-list_1995_68</t>
  </si>
  <si>
    <t>myp_word-list_1995_18.html</t>
  </si>
  <si>
    <t>myp_word-list_1995_81.jpg</t>
  </si>
  <si>
    <t>myp_word-list_1995_82.jpg</t>
  </si>
  <si>
    <t>myp_word-list_1995_81.tif</t>
  </si>
  <si>
    <t>myp_word-list_1995_82.tif</t>
  </si>
  <si>
    <t>myp_word-list_1995_69</t>
  </si>
  <si>
    <t>myp_word-list_1995_83.jpg</t>
  </si>
  <si>
    <t>myp_word-list_1995_83.tif</t>
  </si>
  <si>
    <t>myp_word-list_1995_70</t>
  </si>
  <si>
    <t>myp_word-list_1995_84.jpg</t>
  </si>
  <si>
    <t>myp_word-list_1995_84.tif</t>
  </si>
  <si>
    <t>myp_word-list_1995_71</t>
  </si>
  <si>
    <t>92 - 108</t>
  </si>
  <si>
    <t>myp_word-list_1995_85.jpg</t>
  </si>
  <si>
    <t>myp_word-list_1995_86.jpg</t>
  </si>
  <si>
    <t>myp_word-list_1995_85.tif</t>
  </si>
  <si>
    <t>myp_word-list_1995_86.tif</t>
  </si>
  <si>
    <t>myp_word-list_1995_72</t>
  </si>
  <si>
    <t>109 - 126</t>
  </si>
  <si>
    <t>myp_word-list_1995_73</t>
  </si>
  <si>
    <t>127 - 144</t>
  </si>
  <si>
    <t>myp_word-list_1995_87.jpg</t>
  </si>
  <si>
    <t>myp_word-list_1995_87.tif</t>
  </si>
  <si>
    <t>myp_word-list_1995_74</t>
  </si>
  <si>
    <t>145 - 151</t>
  </si>
  <si>
    <t>myp_word-list_1995_75</t>
  </si>
  <si>
    <t>myp_word-list_1995_19.html</t>
  </si>
  <si>
    <t>1- 12</t>
  </si>
  <si>
    <t>myp_word-list_1995_88.jpg</t>
  </si>
  <si>
    <t>myp_word-list_1995_89.jpg</t>
  </si>
  <si>
    <t>myp_word-list_1995_88.tif</t>
  </si>
  <si>
    <t>myp_word-list_1995_89.tif</t>
  </si>
  <si>
    <t>Sentences</t>
  </si>
  <si>
    <t>myp_word-list_1995_76</t>
  </si>
  <si>
    <t>1 - 12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</si>
</sst>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A52">
      <pane xSplit="12825" topLeftCell="Y1" activePane="topRight" state="split"/>
      <selection pane="topLeft" activeCell="A1" sqref="A1:Y77"/>
      <selection pane="topRight" activeCell="AA76" sqref="AA76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1:28" ht="20.25">
      <c r="A1" s="3"/>
      <c r="B1" s="3" t="s">
        <v>17</v>
      </c>
      <c r="C1" s="3" t="s">
        <v>13</v>
      </c>
      <c r="D1" s="3" t="s">
        <v>14</v>
      </c>
      <c r="E1" s="3" t="s">
        <v>55</v>
      </c>
      <c r="F1" s="3" t="s">
        <v>63</v>
      </c>
      <c r="G1" s="3" t="s">
        <v>12</v>
      </c>
      <c r="H1" s="3" t="s">
        <v>46</v>
      </c>
      <c r="I1" s="3" t="s">
        <v>11</v>
      </c>
      <c r="J1" s="3" t="s">
        <v>47</v>
      </c>
      <c r="K1" s="3" t="s">
        <v>23</v>
      </c>
      <c r="L1" s="3" t="s">
        <v>24</v>
      </c>
      <c r="M1" s="3" t="s">
        <v>20</v>
      </c>
      <c r="N1" s="3" t="s">
        <v>1</v>
      </c>
      <c r="O1" s="3" t="s">
        <v>2</v>
      </c>
      <c r="P1" s="3" t="s">
        <v>7</v>
      </c>
      <c r="Q1" s="3" t="s">
        <v>4</v>
      </c>
      <c r="R1" s="3" t="s">
        <v>5</v>
      </c>
      <c r="S1" s="3" t="s">
        <v>64</v>
      </c>
      <c r="T1" s="3" t="s">
        <v>62</v>
      </c>
      <c r="U1" s="3" t="s">
        <v>3</v>
      </c>
      <c r="V1" s="3" t="s">
        <v>21</v>
      </c>
      <c r="W1" s="3" t="s">
        <v>0</v>
      </c>
      <c r="X1" s="3" t="s">
        <v>6</v>
      </c>
      <c r="Y1" s="3" t="s">
        <v>9</v>
      </c>
      <c r="Z1" t="s">
        <v>57</v>
      </c>
      <c r="AA1" t="s">
        <v>59</v>
      </c>
      <c r="AB1" t="s">
        <v>60</v>
      </c>
    </row>
    <row r="2" spans="1:28" ht="20.25">
      <c r="A2" s="3">
        <v>1</v>
      </c>
      <c r="B2" s="3" t="s">
        <v>65</v>
      </c>
      <c r="C2" s="3" t="str">
        <f>CONCATENATE(B2,".wav")</f>
        <v>myp_word-list_1995_01.wav</v>
      </c>
      <c r="D2" s="3" t="str">
        <f>CONCATENATE(B2,".mp3")</f>
        <v>myp_word-list_1995_01.mp3</v>
      </c>
      <c r="E2" s="3" t="s">
        <v>66</v>
      </c>
      <c r="F2" s="5" t="s">
        <v>67</v>
      </c>
      <c r="G2" s="3" t="s">
        <v>68</v>
      </c>
      <c r="H2" s="3" t="s">
        <v>69</v>
      </c>
      <c r="I2" s="3" t="s">
        <v>70</v>
      </c>
      <c r="J2" s="3" t="s">
        <v>71</v>
      </c>
      <c r="K2" s="3" t="s">
        <v>25</v>
      </c>
      <c r="L2" s="3" t="s">
        <v>25</v>
      </c>
      <c r="M2" s="3" t="str">
        <f aca="true" t="shared" si="0" ref="M2:M65">CONCATENATE("myp_record_details.html#",A2)</f>
        <v>myp_record_details.html#1</v>
      </c>
      <c r="N2" s="3" t="s">
        <v>72</v>
      </c>
      <c r="O2" s="3" t="s">
        <v>73</v>
      </c>
      <c r="P2" s="3" t="s">
        <v>8</v>
      </c>
      <c r="Q2" s="3" t="s">
        <v>74</v>
      </c>
      <c r="R2" s="6" t="s">
        <v>75</v>
      </c>
      <c r="S2" s="3" t="s">
        <v>76</v>
      </c>
      <c r="T2" s="3" t="s">
        <v>77</v>
      </c>
      <c r="U2" s="3" t="s">
        <v>78</v>
      </c>
      <c r="V2" s="3" t="s">
        <v>22</v>
      </c>
      <c r="W2" s="3" t="s">
        <v>79</v>
      </c>
      <c r="X2" s="3" t="s">
        <v>56</v>
      </c>
      <c r="Y2" s="3" t="s">
        <v>10</v>
      </c>
      <c r="Z2" t="str">
        <f>E2</f>
        <v>myp_word-list_1995_01.html</v>
      </c>
      <c r="AA2" s="4">
        <v>1</v>
      </c>
      <c r="AB2" t="str">
        <f>CONCATENATE(E2,"#",AA2)</f>
        <v>myp_word-list_1995_01.html#1</v>
      </c>
    </row>
    <row r="3" spans="1:28" ht="20.25">
      <c r="A3" s="3">
        <v>2</v>
      </c>
      <c r="B3" s="3" t="s">
        <v>80</v>
      </c>
      <c r="C3" s="3" t="str">
        <f aca="true" t="shared" si="1" ref="C3:C66">CONCATENATE(B3,".wav")</f>
        <v>myp_word-list_1995_02.wav</v>
      </c>
      <c r="D3" s="3" t="str">
        <f aca="true" t="shared" si="2" ref="D3:D66">CONCATENATE(B3,".mp3")</f>
        <v>myp_word-list_1995_02.mp3</v>
      </c>
      <c r="E3" s="3" t="s">
        <v>66</v>
      </c>
      <c r="F3" s="5" t="s">
        <v>81</v>
      </c>
      <c r="G3" s="3" t="s">
        <v>69</v>
      </c>
      <c r="H3" s="3" t="s">
        <v>82</v>
      </c>
      <c r="I3" s="3" t="s">
        <v>71</v>
      </c>
      <c r="J3" s="3" t="s">
        <v>83</v>
      </c>
      <c r="K3" s="3" t="s">
        <v>25</v>
      </c>
      <c r="L3" s="3" t="s">
        <v>25</v>
      </c>
      <c r="M3" s="3" t="str">
        <f t="shared" si="0"/>
        <v>myp_record_details.html#2</v>
      </c>
      <c r="N3" s="3" t="s">
        <v>72</v>
      </c>
      <c r="O3" s="3" t="s">
        <v>73</v>
      </c>
      <c r="P3" s="3" t="s">
        <v>8</v>
      </c>
      <c r="Q3" s="3" t="s">
        <v>74</v>
      </c>
      <c r="R3" s="6" t="s">
        <v>75</v>
      </c>
      <c r="S3" s="3" t="s">
        <v>76</v>
      </c>
      <c r="T3" s="3" t="s">
        <v>77</v>
      </c>
      <c r="U3" s="3" t="s">
        <v>78</v>
      </c>
      <c r="V3" s="3" t="s">
        <v>22</v>
      </c>
      <c r="W3" s="3" t="s">
        <v>79</v>
      </c>
      <c r="X3" s="3" t="s">
        <v>56</v>
      </c>
      <c r="Y3" s="3" t="s">
        <v>10</v>
      </c>
      <c r="AA3" s="4">
        <v>43</v>
      </c>
      <c r="AB3" t="str">
        <f aca="true" t="shared" si="3" ref="AB3:AB66">CONCATENATE(E3,"#",AA3)</f>
        <v>myp_word-list_1995_01.html#43</v>
      </c>
    </row>
    <row r="4" spans="1:28" ht="20.25">
      <c r="A4" s="3">
        <v>3</v>
      </c>
      <c r="B4" s="3" t="s">
        <v>84</v>
      </c>
      <c r="C4" s="3" t="str">
        <f t="shared" si="1"/>
        <v>myp_word-list_1995_03.wav</v>
      </c>
      <c r="D4" s="3" t="str">
        <f t="shared" si="2"/>
        <v>myp_word-list_1995_03.mp3</v>
      </c>
      <c r="E4" s="3" t="s">
        <v>66</v>
      </c>
      <c r="F4" s="5" t="s">
        <v>85</v>
      </c>
      <c r="G4" s="3" t="s">
        <v>86</v>
      </c>
      <c r="H4" s="3"/>
      <c r="I4" s="3" t="s">
        <v>87</v>
      </c>
      <c r="J4" s="3"/>
      <c r="K4" s="3" t="s">
        <v>25</v>
      </c>
      <c r="L4" s="3" t="s">
        <v>25</v>
      </c>
      <c r="M4" s="3" t="str">
        <f t="shared" si="0"/>
        <v>myp_record_details.html#3</v>
      </c>
      <c r="N4" s="3" t="s">
        <v>72</v>
      </c>
      <c r="O4" s="3" t="s">
        <v>73</v>
      </c>
      <c r="P4" s="3" t="s">
        <v>8</v>
      </c>
      <c r="Q4" s="3" t="s">
        <v>74</v>
      </c>
      <c r="R4" s="6" t="s">
        <v>75</v>
      </c>
      <c r="S4" s="3" t="s">
        <v>76</v>
      </c>
      <c r="T4" s="3" t="s">
        <v>77</v>
      </c>
      <c r="U4" s="3" t="s">
        <v>78</v>
      </c>
      <c r="V4" s="3" t="s">
        <v>22</v>
      </c>
      <c r="W4" s="3" t="s">
        <v>79</v>
      </c>
      <c r="X4" s="3" t="s">
        <v>56</v>
      </c>
      <c r="Y4" s="3" t="s">
        <v>10</v>
      </c>
      <c r="AA4" s="4">
        <v>72</v>
      </c>
      <c r="AB4" t="str">
        <f t="shared" si="3"/>
        <v>myp_word-list_1995_01.html#72</v>
      </c>
    </row>
    <row r="5" spans="1:28" ht="20.25">
      <c r="A5" s="3">
        <v>4</v>
      </c>
      <c r="B5" s="3" t="s">
        <v>88</v>
      </c>
      <c r="C5" s="3" t="str">
        <f t="shared" si="1"/>
        <v>myp_word-list_1995_04.wav</v>
      </c>
      <c r="D5" s="3" t="str">
        <f t="shared" si="2"/>
        <v>myp_word-list_1995_04.mp3</v>
      </c>
      <c r="E5" s="3" t="s">
        <v>89</v>
      </c>
      <c r="F5" s="5" t="s">
        <v>90</v>
      </c>
      <c r="G5" s="3" t="s">
        <v>91</v>
      </c>
      <c r="H5" s="3" t="s">
        <v>92</v>
      </c>
      <c r="I5" s="3" t="s">
        <v>93</v>
      </c>
      <c r="J5" s="3" t="s">
        <v>94</v>
      </c>
      <c r="K5" s="3" t="s">
        <v>25</v>
      </c>
      <c r="L5" s="3" t="s">
        <v>25</v>
      </c>
      <c r="M5" s="3" t="str">
        <f t="shared" si="0"/>
        <v>myp_record_details.html#4</v>
      </c>
      <c r="N5" s="3" t="s">
        <v>72</v>
      </c>
      <c r="O5" s="3" t="s">
        <v>73</v>
      </c>
      <c r="P5" s="3" t="s">
        <v>8</v>
      </c>
      <c r="Q5" s="3" t="s">
        <v>74</v>
      </c>
      <c r="R5" s="6" t="s">
        <v>95</v>
      </c>
      <c r="S5" s="3" t="s">
        <v>76</v>
      </c>
      <c r="T5" s="3" t="s">
        <v>96</v>
      </c>
      <c r="U5" s="3" t="s">
        <v>78</v>
      </c>
      <c r="V5" s="3" t="s">
        <v>22</v>
      </c>
      <c r="W5" s="3" t="s">
        <v>79</v>
      </c>
      <c r="X5" s="3" t="s">
        <v>56</v>
      </c>
      <c r="Y5" s="3" t="s">
        <v>10</v>
      </c>
      <c r="Z5" t="str">
        <f>E5</f>
        <v>myp_word-list_1995_02.html</v>
      </c>
      <c r="AA5" s="4">
        <v>1</v>
      </c>
      <c r="AB5" t="str">
        <f t="shared" si="3"/>
        <v>myp_word-list_1995_02.html#1</v>
      </c>
    </row>
    <row r="6" spans="1:28" ht="20.25">
      <c r="A6" s="3">
        <v>5</v>
      </c>
      <c r="B6" s="3" t="s">
        <v>97</v>
      </c>
      <c r="C6" s="3" t="str">
        <f t="shared" si="1"/>
        <v>myp_word-list_1995_05.wav</v>
      </c>
      <c r="D6" s="3" t="str">
        <f t="shared" si="2"/>
        <v>myp_word-list_1995_05.mp3</v>
      </c>
      <c r="E6" s="3" t="s">
        <v>89</v>
      </c>
      <c r="F6" s="5" t="s">
        <v>98</v>
      </c>
      <c r="G6" s="3" t="s">
        <v>92</v>
      </c>
      <c r="H6" s="3" t="s">
        <v>99</v>
      </c>
      <c r="I6" s="3" t="s">
        <v>94</v>
      </c>
      <c r="J6" s="3" t="s">
        <v>100</v>
      </c>
      <c r="K6" s="3" t="s">
        <v>25</v>
      </c>
      <c r="L6" s="3" t="s">
        <v>25</v>
      </c>
      <c r="M6" s="3" t="str">
        <f t="shared" si="0"/>
        <v>myp_record_details.html#5</v>
      </c>
      <c r="N6" s="3" t="s">
        <v>72</v>
      </c>
      <c r="O6" s="3" t="s">
        <v>73</v>
      </c>
      <c r="P6" s="3" t="s">
        <v>8</v>
      </c>
      <c r="Q6" s="3" t="s">
        <v>74</v>
      </c>
      <c r="R6" s="6" t="s">
        <v>95</v>
      </c>
      <c r="S6" s="3" t="s">
        <v>76</v>
      </c>
      <c r="T6" s="3" t="s">
        <v>96</v>
      </c>
      <c r="U6" s="3" t="s">
        <v>78</v>
      </c>
      <c r="V6" s="3" t="s">
        <v>22</v>
      </c>
      <c r="W6" s="3" t="s">
        <v>79</v>
      </c>
      <c r="X6" s="3" t="s">
        <v>56</v>
      </c>
      <c r="Y6" s="3" t="s">
        <v>10</v>
      </c>
      <c r="AA6" s="4">
        <v>44</v>
      </c>
      <c r="AB6" t="str">
        <f t="shared" si="3"/>
        <v>myp_word-list_1995_02.html#44</v>
      </c>
    </row>
    <row r="7" spans="1:28" ht="20.25">
      <c r="A7" s="3">
        <v>6</v>
      </c>
      <c r="B7" s="3" t="s">
        <v>101</v>
      </c>
      <c r="C7" s="3" t="str">
        <f t="shared" si="1"/>
        <v>myp_word-list_1995_06.wav</v>
      </c>
      <c r="D7" s="3" t="str">
        <f t="shared" si="2"/>
        <v>myp_word-list_1995_06.mp3</v>
      </c>
      <c r="E7" s="3" t="s">
        <v>89</v>
      </c>
      <c r="F7" s="5" t="s">
        <v>102</v>
      </c>
      <c r="G7" s="3" t="s">
        <v>103</v>
      </c>
      <c r="H7" s="3"/>
      <c r="I7" s="3" t="s">
        <v>104</v>
      </c>
      <c r="J7" s="3"/>
      <c r="K7" s="3" t="s">
        <v>25</v>
      </c>
      <c r="L7" s="3" t="s">
        <v>25</v>
      </c>
      <c r="M7" s="3" t="str">
        <f t="shared" si="0"/>
        <v>myp_record_details.html#6</v>
      </c>
      <c r="N7" s="3" t="s">
        <v>72</v>
      </c>
      <c r="O7" s="3" t="s">
        <v>73</v>
      </c>
      <c r="P7" s="3" t="s">
        <v>8</v>
      </c>
      <c r="Q7" s="3" t="s">
        <v>74</v>
      </c>
      <c r="R7" s="6" t="s">
        <v>95</v>
      </c>
      <c r="S7" s="3" t="s">
        <v>76</v>
      </c>
      <c r="T7" s="3" t="s">
        <v>96</v>
      </c>
      <c r="U7" s="3" t="s">
        <v>78</v>
      </c>
      <c r="V7" s="3" t="s">
        <v>22</v>
      </c>
      <c r="W7" s="3" t="s">
        <v>79</v>
      </c>
      <c r="X7" s="3" t="s">
        <v>56</v>
      </c>
      <c r="Y7" s="3" t="s">
        <v>10</v>
      </c>
      <c r="AA7" s="4">
        <v>70</v>
      </c>
      <c r="AB7" t="str">
        <f t="shared" si="3"/>
        <v>myp_word-list_1995_02.html#70</v>
      </c>
    </row>
    <row r="8" spans="1:28" ht="20.25">
      <c r="A8" s="3">
        <v>7</v>
      </c>
      <c r="B8" s="3" t="s">
        <v>105</v>
      </c>
      <c r="C8" s="3" t="str">
        <f t="shared" si="1"/>
        <v>myp_word-list_1995_07.wav</v>
      </c>
      <c r="D8" s="3" t="str">
        <f t="shared" si="2"/>
        <v>myp_word-list_1995_07.mp3</v>
      </c>
      <c r="E8" s="3" t="s">
        <v>106</v>
      </c>
      <c r="F8" s="5" t="s">
        <v>107</v>
      </c>
      <c r="G8" s="3" t="s">
        <v>108</v>
      </c>
      <c r="H8" s="3" t="s">
        <v>109</v>
      </c>
      <c r="I8" s="3" t="s">
        <v>110</v>
      </c>
      <c r="J8" s="3" t="s">
        <v>111</v>
      </c>
      <c r="K8" s="3" t="s">
        <v>25</v>
      </c>
      <c r="L8" s="3" t="s">
        <v>25</v>
      </c>
      <c r="M8" s="3" t="str">
        <f t="shared" si="0"/>
        <v>myp_record_details.html#7</v>
      </c>
      <c r="N8" s="3" t="s">
        <v>72</v>
      </c>
      <c r="O8" s="3" t="s">
        <v>73</v>
      </c>
      <c r="P8" s="3" t="s">
        <v>8</v>
      </c>
      <c r="Q8" s="3" t="s">
        <v>74</v>
      </c>
      <c r="R8" s="6" t="s">
        <v>95</v>
      </c>
      <c r="S8" s="3" t="s">
        <v>76</v>
      </c>
      <c r="T8" s="3" t="s">
        <v>112</v>
      </c>
      <c r="U8" s="3" t="s">
        <v>78</v>
      </c>
      <c r="V8" s="3" t="s">
        <v>22</v>
      </c>
      <c r="W8" s="3" t="s">
        <v>79</v>
      </c>
      <c r="X8" s="3" t="s">
        <v>56</v>
      </c>
      <c r="Y8" s="3" t="s">
        <v>10</v>
      </c>
      <c r="Z8" t="str">
        <f>E8</f>
        <v>myp_word-list_1995_03.html</v>
      </c>
      <c r="AA8" s="4">
        <v>1</v>
      </c>
      <c r="AB8" t="str">
        <f t="shared" si="3"/>
        <v>myp_word-list_1995_03.html#1</v>
      </c>
    </row>
    <row r="9" spans="1:28" ht="20.25">
      <c r="A9" s="3">
        <v>8</v>
      </c>
      <c r="B9" s="3" t="s">
        <v>113</v>
      </c>
      <c r="C9" s="3" t="str">
        <f t="shared" si="1"/>
        <v>myp_word-list_1995_08.wav</v>
      </c>
      <c r="D9" s="3" t="str">
        <f t="shared" si="2"/>
        <v>myp_word-list_1995_08.mp3</v>
      </c>
      <c r="E9" s="3" t="s">
        <v>106</v>
      </c>
      <c r="F9" s="5" t="s">
        <v>114</v>
      </c>
      <c r="G9" s="3" t="s">
        <v>109</v>
      </c>
      <c r="H9" s="3" t="s">
        <v>115</v>
      </c>
      <c r="I9" s="3" t="s">
        <v>111</v>
      </c>
      <c r="J9" s="3" t="s">
        <v>116</v>
      </c>
      <c r="K9" s="3" t="s">
        <v>25</v>
      </c>
      <c r="L9" s="3" t="s">
        <v>25</v>
      </c>
      <c r="M9" s="3" t="str">
        <f t="shared" si="0"/>
        <v>myp_record_details.html#8</v>
      </c>
      <c r="N9" s="3" t="s">
        <v>72</v>
      </c>
      <c r="O9" s="3" t="s">
        <v>73</v>
      </c>
      <c r="P9" s="3" t="s">
        <v>8</v>
      </c>
      <c r="Q9" s="3" t="s">
        <v>74</v>
      </c>
      <c r="R9" s="6" t="s">
        <v>95</v>
      </c>
      <c r="S9" s="3" t="s">
        <v>76</v>
      </c>
      <c r="T9" s="3" t="s">
        <v>112</v>
      </c>
      <c r="U9" s="3" t="s">
        <v>78</v>
      </c>
      <c r="V9" s="3" t="s">
        <v>22</v>
      </c>
      <c r="W9" s="3" t="s">
        <v>79</v>
      </c>
      <c r="X9" s="3" t="s">
        <v>56</v>
      </c>
      <c r="Y9" s="3" t="s">
        <v>10</v>
      </c>
      <c r="AA9" s="4">
        <v>42</v>
      </c>
      <c r="AB9" t="str">
        <f t="shared" si="3"/>
        <v>myp_word-list_1995_03.html#42</v>
      </c>
    </row>
    <row r="10" spans="1:28" ht="20.25">
      <c r="A10" s="3">
        <v>9</v>
      </c>
      <c r="B10" s="3" t="s">
        <v>117</v>
      </c>
      <c r="C10" s="3" t="str">
        <f t="shared" si="1"/>
        <v>myp_word-list_1995_09.wav</v>
      </c>
      <c r="D10" s="3" t="str">
        <f t="shared" si="2"/>
        <v>myp_word-list_1995_09.mp3</v>
      </c>
      <c r="E10" s="3" t="s">
        <v>106</v>
      </c>
      <c r="F10" s="5" t="s">
        <v>118</v>
      </c>
      <c r="G10" s="3" t="s">
        <v>119</v>
      </c>
      <c r="H10" s="3"/>
      <c r="I10" s="3" t="s">
        <v>120</v>
      </c>
      <c r="J10" s="3"/>
      <c r="K10" s="3" t="s">
        <v>25</v>
      </c>
      <c r="L10" s="3" t="s">
        <v>25</v>
      </c>
      <c r="M10" s="3" t="str">
        <f t="shared" si="0"/>
        <v>myp_record_details.html#9</v>
      </c>
      <c r="N10" s="3" t="s">
        <v>72</v>
      </c>
      <c r="O10" s="3" t="s">
        <v>73</v>
      </c>
      <c r="P10" s="3" t="s">
        <v>8</v>
      </c>
      <c r="Q10" s="3" t="s">
        <v>74</v>
      </c>
      <c r="R10" s="6" t="s">
        <v>95</v>
      </c>
      <c r="S10" s="3" t="s">
        <v>76</v>
      </c>
      <c r="T10" s="3" t="s">
        <v>112</v>
      </c>
      <c r="U10" s="3" t="s">
        <v>78</v>
      </c>
      <c r="V10" s="3" t="s">
        <v>22</v>
      </c>
      <c r="W10" s="3" t="s">
        <v>79</v>
      </c>
      <c r="X10" s="3" t="s">
        <v>56</v>
      </c>
      <c r="Y10" s="3" t="s">
        <v>10</v>
      </c>
      <c r="AA10" s="4">
        <v>69</v>
      </c>
      <c r="AB10" t="str">
        <f t="shared" si="3"/>
        <v>myp_word-list_1995_03.html#69</v>
      </c>
    </row>
    <row r="11" spans="1:28" ht="20.25">
      <c r="A11" s="3">
        <v>10</v>
      </c>
      <c r="B11" s="3" t="s">
        <v>121</v>
      </c>
      <c r="C11" s="3" t="str">
        <f t="shared" si="1"/>
        <v>myp_word-list_1995_10.wav</v>
      </c>
      <c r="D11" s="3" t="str">
        <f t="shared" si="2"/>
        <v>myp_word-list_1995_10.mp3</v>
      </c>
      <c r="E11" s="3" t="s">
        <v>122</v>
      </c>
      <c r="F11" s="5" t="s">
        <v>67</v>
      </c>
      <c r="G11" s="3" t="s">
        <v>123</v>
      </c>
      <c r="H11" s="3" t="s">
        <v>124</v>
      </c>
      <c r="I11" s="3" t="s">
        <v>125</v>
      </c>
      <c r="J11" s="3" t="s">
        <v>126</v>
      </c>
      <c r="K11" s="3" t="s">
        <v>25</v>
      </c>
      <c r="L11" s="3" t="s">
        <v>25</v>
      </c>
      <c r="M11" s="3" t="str">
        <f t="shared" si="0"/>
        <v>myp_record_details.html#10</v>
      </c>
      <c r="N11" s="3" t="s">
        <v>72</v>
      </c>
      <c r="O11" s="3" t="s">
        <v>73</v>
      </c>
      <c r="P11" s="3" t="s">
        <v>8</v>
      </c>
      <c r="Q11" s="3" t="s">
        <v>74</v>
      </c>
      <c r="R11" s="6" t="s">
        <v>95</v>
      </c>
      <c r="S11" s="3" t="s">
        <v>76</v>
      </c>
      <c r="T11" s="3" t="s">
        <v>127</v>
      </c>
      <c r="U11" s="3" t="s">
        <v>78</v>
      </c>
      <c r="V11" s="3" t="s">
        <v>22</v>
      </c>
      <c r="W11" s="3" t="s">
        <v>79</v>
      </c>
      <c r="X11" s="3" t="s">
        <v>56</v>
      </c>
      <c r="Y11" s="3" t="s">
        <v>10</v>
      </c>
      <c r="Z11" t="str">
        <f>E11</f>
        <v>myp_word-list_1995_04.html</v>
      </c>
      <c r="AA11" s="4">
        <v>1</v>
      </c>
      <c r="AB11" t="str">
        <f t="shared" si="3"/>
        <v>myp_word-list_1995_04.html#1</v>
      </c>
    </row>
    <row r="12" spans="1:28" ht="20.25">
      <c r="A12" s="3">
        <v>11</v>
      </c>
      <c r="B12" s="3" t="s">
        <v>128</v>
      </c>
      <c r="C12" s="3" t="str">
        <f t="shared" si="1"/>
        <v>myp_word-list_1995_11.wav</v>
      </c>
      <c r="D12" s="3" t="str">
        <f t="shared" si="2"/>
        <v>myp_word-list_1995_11.mp3</v>
      </c>
      <c r="E12" s="3" t="s">
        <v>122</v>
      </c>
      <c r="F12" s="5" t="s">
        <v>129</v>
      </c>
      <c r="G12" s="3" t="s">
        <v>124</v>
      </c>
      <c r="H12" s="3" t="s">
        <v>130</v>
      </c>
      <c r="I12" s="3" t="s">
        <v>126</v>
      </c>
      <c r="J12" s="3" t="s">
        <v>131</v>
      </c>
      <c r="K12" s="3" t="s">
        <v>25</v>
      </c>
      <c r="L12" s="3" t="s">
        <v>25</v>
      </c>
      <c r="M12" s="3" t="str">
        <f t="shared" si="0"/>
        <v>myp_record_details.html#11</v>
      </c>
      <c r="N12" s="3" t="s">
        <v>72</v>
      </c>
      <c r="O12" s="3" t="s">
        <v>73</v>
      </c>
      <c r="P12" s="3" t="s">
        <v>8</v>
      </c>
      <c r="Q12" s="3" t="s">
        <v>74</v>
      </c>
      <c r="R12" s="6" t="s">
        <v>95</v>
      </c>
      <c r="S12" s="3" t="s">
        <v>76</v>
      </c>
      <c r="T12" s="3" t="s">
        <v>127</v>
      </c>
      <c r="U12" s="3" t="s">
        <v>78</v>
      </c>
      <c r="V12" s="3" t="s">
        <v>22</v>
      </c>
      <c r="W12" s="3" t="s">
        <v>79</v>
      </c>
      <c r="X12" s="3" t="s">
        <v>56</v>
      </c>
      <c r="Y12" s="3" t="s">
        <v>10</v>
      </c>
      <c r="AA12" s="4">
        <v>43</v>
      </c>
      <c r="AB12" t="str">
        <f t="shared" si="3"/>
        <v>myp_word-list_1995_04.html#43</v>
      </c>
    </row>
    <row r="13" spans="1:28" ht="20.25">
      <c r="A13" s="3">
        <v>12</v>
      </c>
      <c r="B13" s="3" t="s">
        <v>132</v>
      </c>
      <c r="C13" s="3" t="str">
        <f t="shared" si="1"/>
        <v>myp_word-list_1995_12.wav</v>
      </c>
      <c r="D13" s="3" t="str">
        <f t="shared" si="2"/>
        <v>myp_word-list_1995_12.mp3</v>
      </c>
      <c r="E13" s="3" t="s">
        <v>122</v>
      </c>
      <c r="F13" s="5" t="s">
        <v>133</v>
      </c>
      <c r="G13" s="3" t="s">
        <v>134</v>
      </c>
      <c r="H13" s="3"/>
      <c r="I13" s="3" t="s">
        <v>135</v>
      </c>
      <c r="J13" s="3"/>
      <c r="K13" s="3" t="s">
        <v>25</v>
      </c>
      <c r="L13" s="3" t="s">
        <v>25</v>
      </c>
      <c r="M13" s="3" t="str">
        <f t="shared" si="0"/>
        <v>myp_record_details.html#12</v>
      </c>
      <c r="N13" s="3" t="s">
        <v>72</v>
      </c>
      <c r="O13" s="3" t="s">
        <v>73</v>
      </c>
      <c r="P13" s="3" t="s">
        <v>8</v>
      </c>
      <c r="Q13" s="3" t="s">
        <v>74</v>
      </c>
      <c r="R13" s="6" t="s">
        <v>95</v>
      </c>
      <c r="S13" s="3" t="s">
        <v>76</v>
      </c>
      <c r="T13" s="3" t="s">
        <v>127</v>
      </c>
      <c r="U13" s="3" t="s">
        <v>78</v>
      </c>
      <c r="V13" s="3" t="s">
        <v>22</v>
      </c>
      <c r="W13" s="3" t="s">
        <v>79</v>
      </c>
      <c r="X13" s="3" t="s">
        <v>56</v>
      </c>
      <c r="Y13" s="3" t="s">
        <v>10</v>
      </c>
      <c r="AA13" s="4">
        <v>68</v>
      </c>
      <c r="AB13" t="str">
        <f t="shared" si="3"/>
        <v>myp_word-list_1995_04.html#68</v>
      </c>
    </row>
    <row r="14" spans="1:28" ht="20.25">
      <c r="A14" s="3">
        <v>13</v>
      </c>
      <c r="B14" s="3" t="s">
        <v>136</v>
      </c>
      <c r="C14" s="3" t="str">
        <f t="shared" si="1"/>
        <v>myp_word-list_1995_13.wav</v>
      </c>
      <c r="D14" s="3" t="str">
        <f t="shared" si="2"/>
        <v>myp_word-list_1995_13.mp3</v>
      </c>
      <c r="E14" s="3" t="s">
        <v>137</v>
      </c>
      <c r="F14" s="5" t="s">
        <v>138</v>
      </c>
      <c r="G14" s="3" t="s">
        <v>123</v>
      </c>
      <c r="H14" s="3"/>
      <c r="I14" s="3" t="s">
        <v>125</v>
      </c>
      <c r="J14" s="3"/>
      <c r="K14" s="3" t="s">
        <v>25</v>
      </c>
      <c r="L14" s="3" t="s">
        <v>25</v>
      </c>
      <c r="M14" s="3" t="str">
        <f t="shared" si="0"/>
        <v>myp_record_details.html#13</v>
      </c>
      <c r="N14" s="3" t="s">
        <v>72</v>
      </c>
      <c r="O14" s="3" t="s">
        <v>73</v>
      </c>
      <c r="P14" s="3" t="s">
        <v>8</v>
      </c>
      <c r="Q14" s="3" t="s">
        <v>74</v>
      </c>
      <c r="R14" s="6" t="s">
        <v>95</v>
      </c>
      <c r="S14" s="3" t="s">
        <v>76</v>
      </c>
      <c r="T14" s="3" t="s">
        <v>139</v>
      </c>
      <c r="U14" s="3" t="s">
        <v>78</v>
      </c>
      <c r="V14" s="3" t="s">
        <v>22</v>
      </c>
      <c r="W14" s="3" t="s">
        <v>79</v>
      </c>
      <c r="X14" s="3" t="s">
        <v>56</v>
      </c>
      <c r="Y14" s="3" t="s">
        <v>10</v>
      </c>
      <c r="Z14" t="str">
        <f>E14</f>
        <v>myp_word-list_1995_05.html</v>
      </c>
      <c r="AA14" s="4">
        <v>1</v>
      </c>
      <c r="AB14" t="str">
        <f t="shared" si="3"/>
        <v>myp_word-list_1995_05.html#1</v>
      </c>
    </row>
    <row r="15" spans="1:28" ht="20.25">
      <c r="A15" s="3">
        <v>14</v>
      </c>
      <c r="B15" s="3" t="s">
        <v>140</v>
      </c>
      <c r="C15" s="3" t="str">
        <f t="shared" si="1"/>
        <v>myp_word-list_1995_14.wav</v>
      </c>
      <c r="D15" s="3" t="str">
        <f t="shared" si="2"/>
        <v>myp_word-list_1995_14.mp3</v>
      </c>
      <c r="E15" s="3" t="s">
        <v>141</v>
      </c>
      <c r="F15" s="5" t="s">
        <v>67</v>
      </c>
      <c r="G15" s="3" t="s">
        <v>142</v>
      </c>
      <c r="H15" s="3" t="s">
        <v>143</v>
      </c>
      <c r="I15" s="3" t="s">
        <v>144</v>
      </c>
      <c r="J15" s="3" t="s">
        <v>145</v>
      </c>
      <c r="K15" s="3" t="s">
        <v>25</v>
      </c>
      <c r="L15" s="3" t="s">
        <v>25</v>
      </c>
      <c r="M15" s="3" t="str">
        <f t="shared" si="0"/>
        <v>myp_record_details.html#14</v>
      </c>
      <c r="N15" s="3" t="s">
        <v>72</v>
      </c>
      <c r="O15" s="3" t="s">
        <v>73</v>
      </c>
      <c r="P15" s="3" t="s">
        <v>8</v>
      </c>
      <c r="Q15" s="3" t="s">
        <v>74</v>
      </c>
      <c r="R15" s="6" t="s">
        <v>95</v>
      </c>
      <c r="S15" s="3" t="s">
        <v>76</v>
      </c>
      <c r="T15" s="3" t="s">
        <v>146</v>
      </c>
      <c r="U15" s="3" t="s">
        <v>78</v>
      </c>
      <c r="V15" s="3" t="s">
        <v>22</v>
      </c>
      <c r="W15" s="3" t="s">
        <v>79</v>
      </c>
      <c r="X15" s="3" t="s">
        <v>56</v>
      </c>
      <c r="Y15" s="3" t="s">
        <v>10</v>
      </c>
      <c r="Z15" t="str">
        <f>E15</f>
        <v>myp_word-list_1995_06.html</v>
      </c>
      <c r="AA15" s="4">
        <v>1</v>
      </c>
      <c r="AB15" t="str">
        <f t="shared" si="3"/>
        <v>myp_word-list_1995_06.html#1</v>
      </c>
    </row>
    <row r="16" spans="1:28" ht="20.25">
      <c r="A16" s="3">
        <v>15</v>
      </c>
      <c r="B16" s="3" t="s">
        <v>147</v>
      </c>
      <c r="C16" s="3" t="str">
        <f t="shared" si="1"/>
        <v>myp_word-list_1995_15.wav</v>
      </c>
      <c r="D16" s="3" t="str">
        <f t="shared" si="2"/>
        <v>myp_word-list_1995_15.mp3</v>
      </c>
      <c r="E16" s="3" t="s">
        <v>141</v>
      </c>
      <c r="F16" s="5" t="s">
        <v>148</v>
      </c>
      <c r="G16" s="3" t="s">
        <v>143</v>
      </c>
      <c r="H16" s="3" t="s">
        <v>149</v>
      </c>
      <c r="I16" s="3" t="s">
        <v>145</v>
      </c>
      <c r="J16" s="3" t="s">
        <v>150</v>
      </c>
      <c r="K16" s="3" t="s">
        <v>25</v>
      </c>
      <c r="L16" s="3" t="s">
        <v>25</v>
      </c>
      <c r="M16" s="3" t="str">
        <f t="shared" si="0"/>
        <v>myp_record_details.html#15</v>
      </c>
      <c r="N16" s="3" t="s">
        <v>72</v>
      </c>
      <c r="O16" s="3" t="s">
        <v>73</v>
      </c>
      <c r="P16" s="3" t="s">
        <v>8</v>
      </c>
      <c r="Q16" s="3" t="s">
        <v>74</v>
      </c>
      <c r="R16" s="6" t="s">
        <v>95</v>
      </c>
      <c r="S16" s="3" t="s">
        <v>76</v>
      </c>
      <c r="T16" s="3" t="s">
        <v>146</v>
      </c>
      <c r="U16" s="3" t="s">
        <v>78</v>
      </c>
      <c r="V16" s="3" t="s">
        <v>22</v>
      </c>
      <c r="W16" s="3" t="s">
        <v>79</v>
      </c>
      <c r="X16" s="3" t="s">
        <v>56</v>
      </c>
      <c r="Y16" s="3" t="s">
        <v>10</v>
      </c>
      <c r="AA16" s="4">
        <v>43</v>
      </c>
      <c r="AB16" t="str">
        <f t="shared" si="3"/>
        <v>myp_word-list_1995_06.html#43</v>
      </c>
    </row>
    <row r="17" spans="1:28" ht="20.25">
      <c r="A17" s="3">
        <v>16</v>
      </c>
      <c r="B17" s="3" t="s">
        <v>151</v>
      </c>
      <c r="C17" s="3" t="str">
        <f t="shared" si="1"/>
        <v>myp_word-list_1995_16.wav</v>
      </c>
      <c r="D17" s="3" t="str">
        <f t="shared" si="2"/>
        <v>myp_word-list_1995_16.mp3</v>
      </c>
      <c r="E17" s="3" t="s">
        <v>141</v>
      </c>
      <c r="F17" s="5" t="s">
        <v>152</v>
      </c>
      <c r="G17" s="3" t="s">
        <v>153</v>
      </c>
      <c r="H17" s="3"/>
      <c r="I17" s="3" t="s">
        <v>154</v>
      </c>
      <c r="J17" s="3"/>
      <c r="K17" s="3" t="s">
        <v>25</v>
      </c>
      <c r="L17" s="3" t="s">
        <v>25</v>
      </c>
      <c r="M17" s="3" t="str">
        <f t="shared" si="0"/>
        <v>myp_record_details.html#16</v>
      </c>
      <c r="N17" s="3" t="s">
        <v>72</v>
      </c>
      <c r="O17" s="3" t="s">
        <v>73</v>
      </c>
      <c r="P17" s="3" t="s">
        <v>8</v>
      </c>
      <c r="Q17" s="3" t="s">
        <v>74</v>
      </c>
      <c r="R17" s="6" t="s">
        <v>95</v>
      </c>
      <c r="S17" s="3" t="s">
        <v>76</v>
      </c>
      <c r="T17" s="3" t="s">
        <v>146</v>
      </c>
      <c r="U17" s="3" t="s">
        <v>78</v>
      </c>
      <c r="V17" s="3" t="s">
        <v>22</v>
      </c>
      <c r="W17" s="3" t="s">
        <v>79</v>
      </c>
      <c r="X17" s="3" t="s">
        <v>56</v>
      </c>
      <c r="Y17" s="3" t="s">
        <v>10</v>
      </c>
      <c r="AA17" s="4">
        <v>68</v>
      </c>
      <c r="AB17" t="str">
        <f t="shared" si="3"/>
        <v>myp_word-list_1995_06.html#68</v>
      </c>
    </row>
    <row r="18" spans="1:28" ht="20.25">
      <c r="A18" s="3">
        <v>17</v>
      </c>
      <c r="B18" s="3" t="s">
        <v>155</v>
      </c>
      <c r="C18" s="3" t="str">
        <f t="shared" si="1"/>
        <v>myp_word-list_1995_17.wav</v>
      </c>
      <c r="D18" s="3" t="str">
        <f t="shared" si="2"/>
        <v>myp_word-list_1995_17.mp3</v>
      </c>
      <c r="E18" s="3" t="s">
        <v>156</v>
      </c>
      <c r="F18" s="5" t="s">
        <v>67</v>
      </c>
      <c r="G18" s="3" t="s">
        <v>157</v>
      </c>
      <c r="H18" s="3" t="s">
        <v>158</v>
      </c>
      <c r="I18" s="3" t="s">
        <v>159</v>
      </c>
      <c r="J18" s="3" t="s">
        <v>160</v>
      </c>
      <c r="K18" s="3" t="s">
        <v>25</v>
      </c>
      <c r="L18" s="3" t="s">
        <v>25</v>
      </c>
      <c r="M18" s="3" t="str">
        <f t="shared" si="0"/>
        <v>myp_record_details.html#17</v>
      </c>
      <c r="N18" s="3" t="s">
        <v>72</v>
      </c>
      <c r="O18" s="3" t="s">
        <v>73</v>
      </c>
      <c r="P18" s="3" t="s">
        <v>8</v>
      </c>
      <c r="Q18" s="3" t="s">
        <v>74</v>
      </c>
      <c r="R18" s="6" t="s">
        <v>95</v>
      </c>
      <c r="S18" s="3" t="s">
        <v>76</v>
      </c>
      <c r="T18" s="3" t="s">
        <v>161</v>
      </c>
      <c r="U18" s="3" t="s">
        <v>78</v>
      </c>
      <c r="V18" s="3" t="s">
        <v>22</v>
      </c>
      <c r="W18" s="3" t="s">
        <v>79</v>
      </c>
      <c r="X18" s="3" t="s">
        <v>56</v>
      </c>
      <c r="Y18" s="3" t="s">
        <v>10</v>
      </c>
      <c r="Z18" t="str">
        <f>E18</f>
        <v>myp_word-list_1995_07.html</v>
      </c>
      <c r="AA18" s="4">
        <v>1</v>
      </c>
      <c r="AB18" t="str">
        <f t="shared" si="3"/>
        <v>myp_word-list_1995_07.html#1</v>
      </c>
    </row>
    <row r="19" spans="1:28" ht="20.25">
      <c r="A19" s="3">
        <v>18</v>
      </c>
      <c r="B19" s="3" t="s">
        <v>162</v>
      </c>
      <c r="C19" s="3" t="str">
        <f t="shared" si="1"/>
        <v>myp_word-list_1995_18.wav</v>
      </c>
      <c r="D19" s="3" t="str">
        <f t="shared" si="2"/>
        <v>myp_word-list_1995_18.mp3</v>
      </c>
      <c r="E19" s="3" t="s">
        <v>156</v>
      </c>
      <c r="F19" s="5" t="s">
        <v>163</v>
      </c>
      <c r="G19" s="3" t="s">
        <v>158</v>
      </c>
      <c r="H19" s="3" t="s">
        <v>164</v>
      </c>
      <c r="I19" s="3" t="s">
        <v>160</v>
      </c>
      <c r="J19" s="3" t="s">
        <v>165</v>
      </c>
      <c r="K19" s="3" t="s">
        <v>25</v>
      </c>
      <c r="L19" s="3" t="s">
        <v>25</v>
      </c>
      <c r="M19" s="3" t="str">
        <f t="shared" si="0"/>
        <v>myp_record_details.html#18</v>
      </c>
      <c r="N19" s="3" t="s">
        <v>72</v>
      </c>
      <c r="O19" s="3" t="s">
        <v>73</v>
      </c>
      <c r="P19" s="3" t="s">
        <v>8</v>
      </c>
      <c r="Q19" s="3" t="s">
        <v>74</v>
      </c>
      <c r="R19" s="6" t="s">
        <v>95</v>
      </c>
      <c r="S19" s="3" t="s">
        <v>76</v>
      </c>
      <c r="T19" s="3" t="s">
        <v>161</v>
      </c>
      <c r="U19" s="3" t="s">
        <v>78</v>
      </c>
      <c r="V19" s="3" t="s">
        <v>22</v>
      </c>
      <c r="W19" s="3" t="s">
        <v>79</v>
      </c>
      <c r="X19" s="3" t="s">
        <v>56</v>
      </c>
      <c r="Y19" s="3" t="s">
        <v>10</v>
      </c>
      <c r="AA19" s="4">
        <v>43</v>
      </c>
      <c r="AB19" t="str">
        <f t="shared" si="3"/>
        <v>myp_word-list_1995_07.html#43</v>
      </c>
    </row>
    <row r="20" spans="1:28" ht="20.25">
      <c r="A20" s="3">
        <v>19</v>
      </c>
      <c r="B20" s="3" t="s">
        <v>166</v>
      </c>
      <c r="C20" s="3" t="str">
        <f t="shared" si="1"/>
        <v>myp_word-list_1995_19.wav</v>
      </c>
      <c r="D20" s="3" t="str">
        <f t="shared" si="2"/>
        <v>myp_word-list_1995_19.mp3</v>
      </c>
      <c r="E20" s="3" t="s">
        <v>156</v>
      </c>
      <c r="F20" s="5" t="s">
        <v>167</v>
      </c>
      <c r="G20" s="3" t="s">
        <v>168</v>
      </c>
      <c r="H20" s="3"/>
      <c r="I20" s="3" t="s">
        <v>169</v>
      </c>
      <c r="J20" s="3"/>
      <c r="K20" s="3" t="s">
        <v>25</v>
      </c>
      <c r="L20" s="3" t="s">
        <v>25</v>
      </c>
      <c r="M20" s="3" t="str">
        <f t="shared" si="0"/>
        <v>myp_record_details.html#19</v>
      </c>
      <c r="N20" s="3" t="s">
        <v>72</v>
      </c>
      <c r="O20" s="3" t="s">
        <v>73</v>
      </c>
      <c r="P20" s="3" t="s">
        <v>8</v>
      </c>
      <c r="Q20" s="3" t="s">
        <v>74</v>
      </c>
      <c r="R20" s="6" t="s">
        <v>95</v>
      </c>
      <c r="S20" s="3" t="s">
        <v>76</v>
      </c>
      <c r="T20" s="3" t="s">
        <v>161</v>
      </c>
      <c r="U20" s="3" t="s">
        <v>78</v>
      </c>
      <c r="V20" s="3" t="s">
        <v>22</v>
      </c>
      <c r="W20" s="3" t="s">
        <v>79</v>
      </c>
      <c r="X20" s="3" t="s">
        <v>56</v>
      </c>
      <c r="Y20" s="3" t="s">
        <v>10</v>
      </c>
      <c r="AA20" s="4">
        <v>61</v>
      </c>
      <c r="AB20" t="str">
        <f t="shared" si="3"/>
        <v>myp_word-list_1995_07.html#61</v>
      </c>
    </row>
    <row r="21" spans="1:28" ht="20.25">
      <c r="A21" s="3">
        <v>20</v>
      </c>
      <c r="B21" s="3" t="s">
        <v>170</v>
      </c>
      <c r="C21" s="3" t="str">
        <f t="shared" si="1"/>
        <v>myp_word-list_1995_20.wav</v>
      </c>
      <c r="D21" s="3" t="str">
        <f t="shared" si="2"/>
        <v>myp_word-list_1995_20.mp3</v>
      </c>
      <c r="E21" s="3" t="s">
        <v>171</v>
      </c>
      <c r="F21" s="5" t="s">
        <v>172</v>
      </c>
      <c r="G21" s="3" t="s">
        <v>173</v>
      </c>
      <c r="H21" s="3" t="s">
        <v>174</v>
      </c>
      <c r="I21" s="3" t="s">
        <v>175</v>
      </c>
      <c r="J21" s="3" t="s">
        <v>176</v>
      </c>
      <c r="K21" s="3" t="s">
        <v>25</v>
      </c>
      <c r="L21" s="3" t="s">
        <v>25</v>
      </c>
      <c r="M21" s="3" t="str">
        <f t="shared" si="0"/>
        <v>myp_record_details.html#20</v>
      </c>
      <c r="N21" s="3" t="s">
        <v>72</v>
      </c>
      <c r="O21" s="3" t="s">
        <v>73</v>
      </c>
      <c r="P21" s="3" t="s">
        <v>8</v>
      </c>
      <c r="Q21" s="3" t="s">
        <v>74</v>
      </c>
      <c r="R21" s="6" t="s">
        <v>95</v>
      </c>
      <c r="S21" s="3" t="s">
        <v>76</v>
      </c>
      <c r="T21" s="3" t="s">
        <v>177</v>
      </c>
      <c r="U21" s="3" t="s">
        <v>78</v>
      </c>
      <c r="V21" s="3" t="s">
        <v>22</v>
      </c>
      <c r="W21" s="3" t="s">
        <v>79</v>
      </c>
      <c r="X21" s="3" t="s">
        <v>56</v>
      </c>
      <c r="Y21" s="3" t="s">
        <v>10</v>
      </c>
      <c r="Z21" t="str">
        <f>E21</f>
        <v>myp_word-list_1995_08.html</v>
      </c>
      <c r="AA21" s="4">
        <v>1</v>
      </c>
      <c r="AB21" t="str">
        <f t="shared" si="3"/>
        <v>myp_word-list_1995_08.html#1</v>
      </c>
    </row>
    <row r="22" spans="1:28" ht="20.25">
      <c r="A22" s="3">
        <v>21</v>
      </c>
      <c r="B22" s="3" t="s">
        <v>178</v>
      </c>
      <c r="C22" s="3" t="str">
        <f t="shared" si="1"/>
        <v>myp_word-list_1995_21.wav</v>
      </c>
      <c r="D22" s="3" t="str">
        <f t="shared" si="2"/>
        <v>myp_word-list_1995_21.mp3</v>
      </c>
      <c r="E22" s="3" t="s">
        <v>171</v>
      </c>
      <c r="F22" s="5" t="s">
        <v>179</v>
      </c>
      <c r="G22" s="3" t="s">
        <v>174</v>
      </c>
      <c r="H22" s="3" t="s">
        <v>180</v>
      </c>
      <c r="I22" s="3" t="s">
        <v>176</v>
      </c>
      <c r="J22" s="3" t="s">
        <v>181</v>
      </c>
      <c r="K22" s="3" t="s">
        <v>25</v>
      </c>
      <c r="L22" s="3" t="s">
        <v>25</v>
      </c>
      <c r="M22" s="3" t="str">
        <f t="shared" si="0"/>
        <v>myp_record_details.html#21</v>
      </c>
      <c r="N22" s="3" t="s">
        <v>72</v>
      </c>
      <c r="O22" s="3" t="s">
        <v>73</v>
      </c>
      <c r="P22" s="3" t="s">
        <v>8</v>
      </c>
      <c r="Q22" s="3" t="s">
        <v>74</v>
      </c>
      <c r="R22" s="6" t="s">
        <v>95</v>
      </c>
      <c r="S22" s="3" t="s">
        <v>76</v>
      </c>
      <c r="T22" s="3" t="s">
        <v>177</v>
      </c>
      <c r="U22" s="3" t="s">
        <v>78</v>
      </c>
      <c r="V22" s="3" t="s">
        <v>22</v>
      </c>
      <c r="W22" s="3" t="s">
        <v>79</v>
      </c>
      <c r="X22" s="3" t="s">
        <v>56</v>
      </c>
      <c r="Y22" s="3" t="s">
        <v>10</v>
      </c>
      <c r="AA22" s="4">
        <v>35</v>
      </c>
      <c r="AB22" t="str">
        <f t="shared" si="3"/>
        <v>myp_word-list_1995_08.html#35</v>
      </c>
    </row>
    <row r="23" spans="1:28" ht="20.25">
      <c r="A23" s="3">
        <v>22</v>
      </c>
      <c r="B23" s="3" t="s">
        <v>182</v>
      </c>
      <c r="C23" s="3" t="str">
        <f t="shared" si="1"/>
        <v>myp_word-list_1995_22.wav</v>
      </c>
      <c r="D23" s="3" t="str">
        <f t="shared" si="2"/>
        <v>myp_word-list_1995_22.mp3</v>
      </c>
      <c r="E23" s="3" t="s">
        <v>171</v>
      </c>
      <c r="F23" s="5" t="s">
        <v>183</v>
      </c>
      <c r="G23" s="3" t="s">
        <v>184</v>
      </c>
      <c r="H23" s="3"/>
      <c r="I23" s="3" t="s">
        <v>185</v>
      </c>
      <c r="J23" s="3"/>
      <c r="K23" s="3" t="s">
        <v>25</v>
      </c>
      <c r="L23" s="3" t="s">
        <v>25</v>
      </c>
      <c r="M23" s="3" t="str">
        <f t="shared" si="0"/>
        <v>myp_record_details.html#22</v>
      </c>
      <c r="N23" s="3" t="s">
        <v>72</v>
      </c>
      <c r="O23" s="3" t="s">
        <v>73</v>
      </c>
      <c r="P23" s="3" t="s">
        <v>8</v>
      </c>
      <c r="Q23" s="3" t="s">
        <v>74</v>
      </c>
      <c r="R23" s="6" t="s">
        <v>95</v>
      </c>
      <c r="S23" s="3" t="s">
        <v>76</v>
      </c>
      <c r="T23" s="3" t="s">
        <v>177</v>
      </c>
      <c r="U23" s="3" t="s">
        <v>78</v>
      </c>
      <c r="V23" s="3" t="s">
        <v>22</v>
      </c>
      <c r="W23" s="3" t="s">
        <v>79</v>
      </c>
      <c r="X23" s="3" t="s">
        <v>56</v>
      </c>
      <c r="Y23" s="3" t="s">
        <v>10</v>
      </c>
      <c r="AA23" s="4">
        <v>58</v>
      </c>
      <c r="AB23" t="str">
        <f t="shared" si="3"/>
        <v>myp_word-list_1995_08.html#58</v>
      </c>
    </row>
    <row r="24" spans="1:28" ht="20.25">
      <c r="A24" s="3">
        <v>23</v>
      </c>
      <c r="B24" s="3" t="s">
        <v>186</v>
      </c>
      <c r="C24" s="3" t="str">
        <f t="shared" si="1"/>
        <v>myp_word-list_1995_23.wav</v>
      </c>
      <c r="D24" s="3" t="str">
        <f t="shared" si="2"/>
        <v>myp_word-list_1995_23.mp3</v>
      </c>
      <c r="E24" s="3" t="s">
        <v>187</v>
      </c>
      <c r="F24" s="5" t="s">
        <v>188</v>
      </c>
      <c r="G24" s="3" t="s">
        <v>189</v>
      </c>
      <c r="H24" s="3"/>
      <c r="I24" s="3" t="s">
        <v>190</v>
      </c>
      <c r="J24" s="3"/>
      <c r="K24" s="3" t="s">
        <v>25</v>
      </c>
      <c r="L24" s="3" t="s">
        <v>25</v>
      </c>
      <c r="M24" s="3" t="str">
        <f t="shared" si="0"/>
        <v>myp_record_details.html#23</v>
      </c>
      <c r="N24" s="3" t="s">
        <v>72</v>
      </c>
      <c r="O24" s="3" t="s">
        <v>73</v>
      </c>
      <c r="P24" s="3" t="s">
        <v>8</v>
      </c>
      <c r="Q24" s="3" t="s">
        <v>74</v>
      </c>
      <c r="R24" s="6" t="s">
        <v>95</v>
      </c>
      <c r="S24" s="3" t="s">
        <v>76</v>
      </c>
      <c r="T24" s="3" t="s">
        <v>191</v>
      </c>
      <c r="U24" s="3" t="s">
        <v>78</v>
      </c>
      <c r="V24" s="3" t="s">
        <v>22</v>
      </c>
      <c r="W24" s="3" t="s">
        <v>79</v>
      </c>
      <c r="X24" s="3" t="s">
        <v>56</v>
      </c>
      <c r="Y24" s="3" t="s">
        <v>10</v>
      </c>
      <c r="Z24" t="str">
        <f>E24</f>
        <v>myp_word-list_1995_09.html</v>
      </c>
      <c r="AA24" s="4">
        <v>1</v>
      </c>
      <c r="AB24" t="str">
        <f t="shared" si="3"/>
        <v>myp_word-list_1995_09.html#1</v>
      </c>
    </row>
    <row r="25" spans="1:28" ht="20.25">
      <c r="A25" s="3">
        <v>24</v>
      </c>
      <c r="B25" s="3" t="s">
        <v>192</v>
      </c>
      <c r="C25" s="3" t="str">
        <f t="shared" si="1"/>
        <v>myp_word-list_1995_24.wav</v>
      </c>
      <c r="D25" s="3" t="str">
        <f t="shared" si="2"/>
        <v>myp_word-list_1995_24.mp3</v>
      </c>
      <c r="E25" s="3" t="s">
        <v>187</v>
      </c>
      <c r="F25" s="5" t="s">
        <v>193</v>
      </c>
      <c r="G25" s="3" t="s">
        <v>194</v>
      </c>
      <c r="H25" s="3"/>
      <c r="I25" s="3" t="s">
        <v>195</v>
      </c>
      <c r="J25" s="3"/>
      <c r="K25" s="3" t="s">
        <v>25</v>
      </c>
      <c r="L25" s="3" t="s">
        <v>25</v>
      </c>
      <c r="M25" s="3" t="str">
        <f t="shared" si="0"/>
        <v>myp_record_details.html#24</v>
      </c>
      <c r="N25" s="3" t="s">
        <v>72</v>
      </c>
      <c r="O25" s="3" t="s">
        <v>73</v>
      </c>
      <c r="P25" s="3" t="s">
        <v>8</v>
      </c>
      <c r="Q25" s="3" t="s">
        <v>74</v>
      </c>
      <c r="R25" s="6" t="s">
        <v>95</v>
      </c>
      <c r="S25" s="3" t="s">
        <v>76</v>
      </c>
      <c r="T25" s="3" t="s">
        <v>191</v>
      </c>
      <c r="U25" s="3" t="s">
        <v>78</v>
      </c>
      <c r="V25" s="3" t="s">
        <v>22</v>
      </c>
      <c r="W25" s="3" t="s">
        <v>79</v>
      </c>
      <c r="X25" s="3" t="s">
        <v>56</v>
      </c>
      <c r="Y25" s="3" t="s">
        <v>10</v>
      </c>
      <c r="AA25" s="4">
        <v>18</v>
      </c>
      <c r="AB25" t="str">
        <f t="shared" si="3"/>
        <v>myp_word-list_1995_09.html#18</v>
      </c>
    </row>
    <row r="26" spans="1:28" ht="20.25">
      <c r="A26" s="3">
        <v>25</v>
      </c>
      <c r="B26" s="3" t="s">
        <v>196</v>
      </c>
      <c r="C26" s="3" t="str">
        <f t="shared" si="1"/>
        <v>myp_word-list_1995_25.wav</v>
      </c>
      <c r="D26" s="3" t="str">
        <f t="shared" si="2"/>
        <v>myp_word-list_1995_25.mp3</v>
      </c>
      <c r="E26" s="3" t="s">
        <v>187</v>
      </c>
      <c r="F26" s="5" t="s">
        <v>188</v>
      </c>
      <c r="G26" s="3" t="s">
        <v>189</v>
      </c>
      <c r="H26" s="3"/>
      <c r="I26" s="3" t="s">
        <v>190</v>
      </c>
      <c r="J26" s="3"/>
      <c r="K26" s="3" t="s">
        <v>25</v>
      </c>
      <c r="L26" s="3" t="s">
        <v>25</v>
      </c>
      <c r="M26" s="3" t="str">
        <f t="shared" si="0"/>
        <v>myp_record_details.html#25</v>
      </c>
      <c r="N26" s="3" t="s">
        <v>72</v>
      </c>
      <c r="O26" s="3" t="s">
        <v>73</v>
      </c>
      <c r="P26" s="3" t="s">
        <v>8</v>
      </c>
      <c r="Q26" s="3" t="s">
        <v>74</v>
      </c>
      <c r="R26" s="6" t="s">
        <v>95</v>
      </c>
      <c r="S26" s="3" t="s">
        <v>76</v>
      </c>
      <c r="T26" s="3" t="s">
        <v>191</v>
      </c>
      <c r="U26" s="3" t="s">
        <v>78</v>
      </c>
      <c r="V26" s="3" t="s">
        <v>22</v>
      </c>
      <c r="W26" s="3" t="s">
        <v>79</v>
      </c>
      <c r="X26" s="3" t="s">
        <v>56</v>
      </c>
      <c r="Y26" s="3" t="s">
        <v>10</v>
      </c>
      <c r="Z26" t="str">
        <f>E26</f>
        <v>myp_word-list_1995_09.html</v>
      </c>
      <c r="AA26" s="4">
        <v>1</v>
      </c>
      <c r="AB26" t="str">
        <f t="shared" si="3"/>
        <v>myp_word-list_1995_09.html#1</v>
      </c>
    </row>
    <row r="27" spans="1:28" ht="20.25">
      <c r="A27" s="3">
        <v>26</v>
      </c>
      <c r="B27" s="3" t="s">
        <v>197</v>
      </c>
      <c r="C27" s="3" t="str">
        <f t="shared" si="1"/>
        <v>myp_word-list_1995_26.wav</v>
      </c>
      <c r="D27" s="3" t="str">
        <f t="shared" si="2"/>
        <v>myp_word-list_1995_26.mp3</v>
      </c>
      <c r="E27" s="3" t="s">
        <v>187</v>
      </c>
      <c r="F27" s="5" t="s">
        <v>193</v>
      </c>
      <c r="G27" s="3" t="s">
        <v>194</v>
      </c>
      <c r="H27" s="3"/>
      <c r="I27" s="3" t="s">
        <v>195</v>
      </c>
      <c r="J27" s="3"/>
      <c r="K27" s="3" t="s">
        <v>25</v>
      </c>
      <c r="L27" s="3" t="s">
        <v>25</v>
      </c>
      <c r="M27" s="3" t="str">
        <f t="shared" si="0"/>
        <v>myp_record_details.html#26</v>
      </c>
      <c r="N27" s="3" t="s">
        <v>72</v>
      </c>
      <c r="O27" s="3" t="s">
        <v>73</v>
      </c>
      <c r="P27" s="3" t="s">
        <v>8</v>
      </c>
      <c r="Q27" s="3" t="s">
        <v>74</v>
      </c>
      <c r="R27" s="6" t="s">
        <v>95</v>
      </c>
      <c r="S27" s="3" t="s">
        <v>76</v>
      </c>
      <c r="T27" s="3" t="s">
        <v>191</v>
      </c>
      <c r="U27" s="3" t="s">
        <v>78</v>
      </c>
      <c r="V27" s="3" t="s">
        <v>22</v>
      </c>
      <c r="W27" s="3" t="s">
        <v>79</v>
      </c>
      <c r="X27" s="3" t="s">
        <v>56</v>
      </c>
      <c r="Y27" s="3" t="s">
        <v>10</v>
      </c>
      <c r="AA27" s="4">
        <v>18</v>
      </c>
      <c r="AB27" t="str">
        <f t="shared" si="3"/>
        <v>myp_word-list_1995_09.html#18</v>
      </c>
    </row>
    <row r="28" spans="1:28" ht="20.25">
      <c r="A28" s="3">
        <v>27</v>
      </c>
      <c r="B28" s="3" t="s">
        <v>198</v>
      </c>
      <c r="C28" s="3" t="str">
        <f t="shared" si="1"/>
        <v>myp_word-list_1995_27.wav</v>
      </c>
      <c r="D28" s="3" t="str">
        <f t="shared" si="2"/>
        <v>myp_word-list_1995_27.mp3</v>
      </c>
      <c r="E28" s="3" t="s">
        <v>199</v>
      </c>
      <c r="F28" s="5" t="s">
        <v>67</v>
      </c>
      <c r="G28" s="3" t="s">
        <v>200</v>
      </c>
      <c r="H28" s="3" t="s">
        <v>201</v>
      </c>
      <c r="I28" s="3" t="s">
        <v>202</v>
      </c>
      <c r="J28" s="3" t="s">
        <v>203</v>
      </c>
      <c r="K28" s="3" t="s">
        <v>25</v>
      </c>
      <c r="L28" s="3" t="s">
        <v>25</v>
      </c>
      <c r="M28" s="3" t="str">
        <f t="shared" si="0"/>
        <v>myp_record_details.html#27</v>
      </c>
      <c r="N28" s="3" t="s">
        <v>72</v>
      </c>
      <c r="O28" s="3" t="s">
        <v>73</v>
      </c>
      <c r="P28" s="3" t="s">
        <v>8</v>
      </c>
      <c r="Q28" s="3" t="s">
        <v>74</v>
      </c>
      <c r="R28" s="6" t="s">
        <v>95</v>
      </c>
      <c r="S28" s="3" t="s">
        <v>76</v>
      </c>
      <c r="T28" s="3" t="s">
        <v>204</v>
      </c>
      <c r="U28" s="3" t="s">
        <v>78</v>
      </c>
      <c r="V28" s="3" t="s">
        <v>22</v>
      </c>
      <c r="W28" s="3" t="s">
        <v>79</v>
      </c>
      <c r="X28" s="3" t="s">
        <v>56</v>
      </c>
      <c r="Y28" s="3" t="s">
        <v>10</v>
      </c>
      <c r="Z28" t="str">
        <f>E28</f>
        <v>myp_word-list_1995_10.html</v>
      </c>
      <c r="AA28" s="4">
        <v>1</v>
      </c>
      <c r="AB28" t="str">
        <f t="shared" si="3"/>
        <v>myp_word-list_1995_10.html#1</v>
      </c>
    </row>
    <row r="29" spans="1:28" ht="20.25">
      <c r="A29" s="3">
        <v>28</v>
      </c>
      <c r="B29" s="3" t="s">
        <v>205</v>
      </c>
      <c r="C29" s="3" t="str">
        <f t="shared" si="1"/>
        <v>myp_word-list_1995_28.wav</v>
      </c>
      <c r="D29" s="3" t="str">
        <f t="shared" si="2"/>
        <v>myp_word-list_1995_28.mp3</v>
      </c>
      <c r="E29" s="3" t="s">
        <v>199</v>
      </c>
      <c r="F29" s="5" t="s">
        <v>81</v>
      </c>
      <c r="G29" s="3" t="s">
        <v>201</v>
      </c>
      <c r="H29" s="3" t="s">
        <v>206</v>
      </c>
      <c r="I29" s="3" t="s">
        <v>203</v>
      </c>
      <c r="J29" s="3" t="s">
        <v>207</v>
      </c>
      <c r="K29" s="3" t="s">
        <v>25</v>
      </c>
      <c r="L29" s="3" t="s">
        <v>25</v>
      </c>
      <c r="M29" s="3" t="str">
        <f t="shared" si="0"/>
        <v>myp_record_details.html#28</v>
      </c>
      <c r="N29" s="3" t="s">
        <v>72</v>
      </c>
      <c r="O29" s="3" t="s">
        <v>73</v>
      </c>
      <c r="P29" s="3" t="s">
        <v>8</v>
      </c>
      <c r="Q29" s="3" t="s">
        <v>74</v>
      </c>
      <c r="R29" s="6" t="s">
        <v>95</v>
      </c>
      <c r="S29" s="3" t="s">
        <v>76</v>
      </c>
      <c r="T29" s="3" t="s">
        <v>204</v>
      </c>
      <c r="U29" s="3" t="s">
        <v>78</v>
      </c>
      <c r="V29" s="3" t="s">
        <v>22</v>
      </c>
      <c r="W29" s="3" t="s">
        <v>79</v>
      </c>
      <c r="X29" s="3" t="s">
        <v>56</v>
      </c>
      <c r="Y29" s="3" t="s">
        <v>10</v>
      </c>
      <c r="AA29" s="4">
        <v>43</v>
      </c>
      <c r="AB29" t="str">
        <f t="shared" si="3"/>
        <v>myp_word-list_1995_10.html#43</v>
      </c>
    </row>
    <row r="30" spans="1:28" ht="20.25">
      <c r="A30" s="3">
        <v>29</v>
      </c>
      <c r="B30" s="3" t="s">
        <v>208</v>
      </c>
      <c r="C30" s="3" t="str">
        <f t="shared" si="1"/>
        <v>myp_word-list_1995_29.wav</v>
      </c>
      <c r="D30" s="3" t="str">
        <f t="shared" si="2"/>
        <v>myp_word-list_1995_29.mp3</v>
      </c>
      <c r="E30" s="3" t="s">
        <v>199</v>
      </c>
      <c r="F30" s="5" t="s">
        <v>209</v>
      </c>
      <c r="G30" s="3" t="s">
        <v>206</v>
      </c>
      <c r="H30" s="3"/>
      <c r="I30" s="3" t="s">
        <v>207</v>
      </c>
      <c r="J30" s="3"/>
      <c r="K30" s="3" t="s">
        <v>25</v>
      </c>
      <c r="L30" s="3" t="s">
        <v>25</v>
      </c>
      <c r="M30" s="3" t="str">
        <f t="shared" si="0"/>
        <v>myp_record_details.html#29</v>
      </c>
      <c r="N30" s="3" t="s">
        <v>72</v>
      </c>
      <c r="O30" s="3" t="s">
        <v>73</v>
      </c>
      <c r="P30" s="3" t="s">
        <v>8</v>
      </c>
      <c r="Q30" s="3" t="s">
        <v>74</v>
      </c>
      <c r="R30" s="6" t="s">
        <v>95</v>
      </c>
      <c r="S30" s="3" t="s">
        <v>76</v>
      </c>
      <c r="T30" s="3" t="s">
        <v>204</v>
      </c>
      <c r="U30" s="3" t="s">
        <v>78</v>
      </c>
      <c r="V30" s="3" t="s">
        <v>22</v>
      </c>
      <c r="W30" s="3" t="s">
        <v>79</v>
      </c>
      <c r="X30" s="3" t="s">
        <v>56</v>
      </c>
      <c r="Y30" s="3" t="s">
        <v>10</v>
      </c>
      <c r="AA30" s="4">
        <v>72</v>
      </c>
      <c r="AB30" t="str">
        <f t="shared" si="3"/>
        <v>myp_word-list_1995_10.html#72</v>
      </c>
    </row>
    <row r="31" spans="1:28" ht="20.25">
      <c r="A31" s="3">
        <v>30</v>
      </c>
      <c r="B31" s="3" t="s">
        <v>210</v>
      </c>
      <c r="C31" s="3" t="str">
        <f t="shared" si="1"/>
        <v>myp_word-list_1995_30.wav</v>
      </c>
      <c r="D31" s="3" t="str">
        <f t="shared" si="2"/>
        <v>myp_word-list_1995_30.mp3</v>
      </c>
      <c r="E31" s="3" t="s">
        <v>211</v>
      </c>
      <c r="F31" s="5" t="s">
        <v>107</v>
      </c>
      <c r="G31" s="3" t="s">
        <v>212</v>
      </c>
      <c r="H31" s="3" t="s">
        <v>213</v>
      </c>
      <c r="I31" s="3" t="s">
        <v>214</v>
      </c>
      <c r="J31" s="3" t="s">
        <v>215</v>
      </c>
      <c r="K31" s="3" t="s">
        <v>25</v>
      </c>
      <c r="L31" s="3" t="s">
        <v>25</v>
      </c>
      <c r="M31" s="3" t="str">
        <f t="shared" si="0"/>
        <v>myp_record_details.html#30</v>
      </c>
      <c r="N31" s="3" t="s">
        <v>72</v>
      </c>
      <c r="O31" s="3" t="s">
        <v>73</v>
      </c>
      <c r="P31" s="3" t="s">
        <v>8</v>
      </c>
      <c r="Q31" s="3" t="s">
        <v>74</v>
      </c>
      <c r="R31" s="6" t="s">
        <v>95</v>
      </c>
      <c r="S31" s="3" t="s">
        <v>76</v>
      </c>
      <c r="T31" s="3" t="s">
        <v>216</v>
      </c>
      <c r="U31" s="3" t="s">
        <v>78</v>
      </c>
      <c r="V31" s="3" t="s">
        <v>22</v>
      </c>
      <c r="W31" s="3" t="s">
        <v>79</v>
      </c>
      <c r="X31" s="3" t="s">
        <v>56</v>
      </c>
      <c r="Y31" s="3" t="s">
        <v>10</v>
      </c>
      <c r="Z31" t="str">
        <f>E31</f>
        <v>myp_word-list_1995_11.html</v>
      </c>
      <c r="AA31" s="4">
        <v>1</v>
      </c>
      <c r="AB31" t="str">
        <f t="shared" si="3"/>
        <v>myp_word-list_1995_11.html#1</v>
      </c>
    </row>
    <row r="32" spans="1:28" ht="20.25">
      <c r="A32" s="3">
        <v>31</v>
      </c>
      <c r="B32" s="3" t="s">
        <v>217</v>
      </c>
      <c r="C32" s="3" t="str">
        <f t="shared" si="1"/>
        <v>myp_word-list_1995_31.wav</v>
      </c>
      <c r="D32" s="3" t="str">
        <f t="shared" si="2"/>
        <v>myp_word-list_1995_31.mp3</v>
      </c>
      <c r="E32" s="3" t="s">
        <v>211</v>
      </c>
      <c r="F32" s="5" t="s">
        <v>218</v>
      </c>
      <c r="G32" s="3" t="s">
        <v>213</v>
      </c>
      <c r="H32" s="3" t="s">
        <v>219</v>
      </c>
      <c r="I32" s="3" t="s">
        <v>215</v>
      </c>
      <c r="J32" s="3" t="s">
        <v>220</v>
      </c>
      <c r="K32" s="3" t="s">
        <v>25</v>
      </c>
      <c r="L32" s="3" t="s">
        <v>25</v>
      </c>
      <c r="M32" s="3" t="str">
        <f t="shared" si="0"/>
        <v>myp_record_details.html#31</v>
      </c>
      <c r="N32" s="3" t="s">
        <v>72</v>
      </c>
      <c r="O32" s="3" t="s">
        <v>73</v>
      </c>
      <c r="P32" s="3" t="s">
        <v>8</v>
      </c>
      <c r="Q32" s="3" t="s">
        <v>74</v>
      </c>
      <c r="R32" s="6" t="s">
        <v>95</v>
      </c>
      <c r="S32" s="3" t="s">
        <v>76</v>
      </c>
      <c r="T32" s="3" t="s">
        <v>216</v>
      </c>
      <c r="U32" s="3" t="s">
        <v>78</v>
      </c>
      <c r="V32" s="3" t="s">
        <v>22</v>
      </c>
      <c r="W32" s="3" t="s">
        <v>79</v>
      </c>
      <c r="X32" s="3" t="s">
        <v>56</v>
      </c>
      <c r="Y32" s="3" t="s">
        <v>10</v>
      </c>
      <c r="AA32" s="4">
        <v>42</v>
      </c>
      <c r="AB32" t="str">
        <f t="shared" si="3"/>
        <v>myp_word-list_1995_11.html#42</v>
      </c>
    </row>
    <row r="33" spans="1:28" ht="20.25">
      <c r="A33" s="3">
        <v>32</v>
      </c>
      <c r="B33" s="3" t="s">
        <v>221</v>
      </c>
      <c r="C33" s="3" t="str">
        <f t="shared" si="1"/>
        <v>myp_word-list_1995_32.wav</v>
      </c>
      <c r="D33" s="3" t="str">
        <f t="shared" si="2"/>
        <v>myp_word-list_1995_32.mp3</v>
      </c>
      <c r="E33" s="3" t="s">
        <v>211</v>
      </c>
      <c r="F33" s="5" t="s">
        <v>222</v>
      </c>
      <c r="G33" s="3" t="s">
        <v>223</v>
      </c>
      <c r="H33" s="3"/>
      <c r="I33" s="3" t="s">
        <v>224</v>
      </c>
      <c r="J33" s="3"/>
      <c r="K33" s="3" t="s">
        <v>25</v>
      </c>
      <c r="L33" s="3" t="s">
        <v>25</v>
      </c>
      <c r="M33" s="3" t="str">
        <f t="shared" si="0"/>
        <v>myp_record_details.html#32</v>
      </c>
      <c r="N33" s="3" t="s">
        <v>72</v>
      </c>
      <c r="O33" s="3" t="s">
        <v>73</v>
      </c>
      <c r="P33" s="3" t="s">
        <v>8</v>
      </c>
      <c r="Q33" s="3" t="s">
        <v>74</v>
      </c>
      <c r="R33" s="6" t="s">
        <v>95</v>
      </c>
      <c r="S33" s="3" t="s">
        <v>76</v>
      </c>
      <c r="T33" s="3" t="s">
        <v>216</v>
      </c>
      <c r="U33" s="3" t="s">
        <v>78</v>
      </c>
      <c r="V33" s="3" t="s">
        <v>22</v>
      </c>
      <c r="W33" s="3" t="s">
        <v>79</v>
      </c>
      <c r="X33" s="3" t="s">
        <v>56</v>
      </c>
      <c r="Y33" s="3" t="s">
        <v>10</v>
      </c>
      <c r="AA33" s="4">
        <v>75</v>
      </c>
      <c r="AB33" t="str">
        <f t="shared" si="3"/>
        <v>myp_word-list_1995_11.html#75</v>
      </c>
    </row>
    <row r="34" spans="1:28" ht="20.25">
      <c r="A34" s="3">
        <v>33</v>
      </c>
      <c r="B34" s="3" t="s">
        <v>225</v>
      </c>
      <c r="C34" s="3" t="str">
        <f t="shared" si="1"/>
        <v>myp_word-list_1995_33.wav</v>
      </c>
      <c r="D34" s="3" t="str">
        <f t="shared" si="2"/>
        <v>myp_word-list_1995_33.mp3</v>
      </c>
      <c r="E34" s="3" t="s">
        <v>226</v>
      </c>
      <c r="F34" s="5" t="s">
        <v>227</v>
      </c>
      <c r="G34" s="3" t="s">
        <v>228</v>
      </c>
      <c r="H34" s="3" t="s">
        <v>229</v>
      </c>
      <c r="I34" s="3" t="s">
        <v>230</v>
      </c>
      <c r="J34" s="3" t="s">
        <v>231</v>
      </c>
      <c r="K34" s="3" t="s">
        <v>25</v>
      </c>
      <c r="L34" s="3" t="s">
        <v>25</v>
      </c>
      <c r="M34" s="3" t="str">
        <f t="shared" si="0"/>
        <v>myp_record_details.html#33</v>
      </c>
      <c r="N34" s="3" t="s">
        <v>72</v>
      </c>
      <c r="O34" s="3" t="s">
        <v>73</v>
      </c>
      <c r="P34" s="3" t="s">
        <v>8</v>
      </c>
      <c r="Q34" s="3" t="s">
        <v>74</v>
      </c>
      <c r="R34" s="6" t="s">
        <v>95</v>
      </c>
      <c r="S34" s="3" t="s">
        <v>76</v>
      </c>
      <c r="T34" s="3" t="s">
        <v>232</v>
      </c>
      <c r="U34" s="3" t="s">
        <v>78</v>
      </c>
      <c r="V34" s="3" t="s">
        <v>22</v>
      </c>
      <c r="W34" s="3" t="s">
        <v>79</v>
      </c>
      <c r="X34" s="3" t="s">
        <v>56</v>
      </c>
      <c r="Y34" s="3" t="s">
        <v>10</v>
      </c>
      <c r="Z34" t="str">
        <f>E34</f>
        <v>myp_word-list_1995_12.html</v>
      </c>
      <c r="AA34" s="4">
        <v>1</v>
      </c>
      <c r="AB34" t="str">
        <f t="shared" si="3"/>
        <v>myp_word-list_1995_12.html#1</v>
      </c>
    </row>
    <row r="35" spans="1:28" ht="20.25">
      <c r="A35" s="3">
        <v>34</v>
      </c>
      <c r="B35" s="3" t="s">
        <v>233</v>
      </c>
      <c r="C35" s="3" t="str">
        <f t="shared" si="1"/>
        <v>myp_word-list_1995_34.wav</v>
      </c>
      <c r="D35" s="3" t="str">
        <f t="shared" si="2"/>
        <v>myp_word-list_1995_34.mp3</v>
      </c>
      <c r="E35" s="3" t="s">
        <v>226</v>
      </c>
      <c r="F35" s="5" t="s">
        <v>234</v>
      </c>
      <c r="G35" s="3" t="s">
        <v>235</v>
      </c>
      <c r="H35" s="3" t="s">
        <v>236</v>
      </c>
      <c r="I35" s="3" t="s">
        <v>237</v>
      </c>
      <c r="J35" s="3" t="s">
        <v>238</v>
      </c>
      <c r="K35" s="3" t="s">
        <v>25</v>
      </c>
      <c r="L35" s="3" t="s">
        <v>25</v>
      </c>
      <c r="M35" s="3" t="str">
        <f t="shared" si="0"/>
        <v>myp_record_details.html#34</v>
      </c>
      <c r="N35" s="3" t="s">
        <v>72</v>
      </c>
      <c r="O35" s="3" t="s">
        <v>73</v>
      </c>
      <c r="P35" s="3" t="s">
        <v>8</v>
      </c>
      <c r="Q35" s="3" t="s">
        <v>74</v>
      </c>
      <c r="R35" s="6" t="s">
        <v>95</v>
      </c>
      <c r="S35" s="3" t="s">
        <v>76</v>
      </c>
      <c r="T35" s="3" t="s">
        <v>232</v>
      </c>
      <c r="U35" s="3" t="s">
        <v>78</v>
      </c>
      <c r="V35" s="3" t="s">
        <v>22</v>
      </c>
      <c r="W35" s="3" t="s">
        <v>79</v>
      </c>
      <c r="X35" s="3" t="s">
        <v>56</v>
      </c>
      <c r="Y35" s="3" t="s">
        <v>10</v>
      </c>
      <c r="AA35" s="4">
        <v>44</v>
      </c>
      <c r="AB35" t="str">
        <f t="shared" si="3"/>
        <v>myp_word-list_1995_12.html#44</v>
      </c>
    </row>
    <row r="36" spans="1:28" ht="20.25">
      <c r="A36" s="3">
        <v>35</v>
      </c>
      <c r="B36" s="3" t="s">
        <v>239</v>
      </c>
      <c r="C36" s="3" t="str">
        <f t="shared" si="1"/>
        <v>myp_word-list_1995_35.wav</v>
      </c>
      <c r="D36" s="3" t="str">
        <f t="shared" si="2"/>
        <v>myp_word-list_1995_35.mp3</v>
      </c>
      <c r="E36" s="3" t="s">
        <v>226</v>
      </c>
      <c r="F36" s="5" t="s">
        <v>240</v>
      </c>
      <c r="G36" s="3" t="s">
        <v>241</v>
      </c>
      <c r="H36" s="3"/>
      <c r="I36" s="3" t="s">
        <v>242</v>
      </c>
      <c r="J36" s="3"/>
      <c r="K36" s="3" t="s">
        <v>25</v>
      </c>
      <c r="L36" s="3" t="s">
        <v>25</v>
      </c>
      <c r="M36" s="3" t="str">
        <f t="shared" si="0"/>
        <v>myp_record_details.html#35</v>
      </c>
      <c r="N36" s="3" t="s">
        <v>72</v>
      </c>
      <c r="O36" s="3" t="s">
        <v>73</v>
      </c>
      <c r="P36" s="3" t="s">
        <v>8</v>
      </c>
      <c r="Q36" s="3" t="s">
        <v>74</v>
      </c>
      <c r="R36" s="6" t="s">
        <v>95</v>
      </c>
      <c r="S36" s="3" t="s">
        <v>76</v>
      </c>
      <c r="T36" s="3" t="s">
        <v>232</v>
      </c>
      <c r="U36" s="3" t="s">
        <v>78</v>
      </c>
      <c r="V36" s="3" t="s">
        <v>22</v>
      </c>
      <c r="W36" s="3" t="s">
        <v>79</v>
      </c>
      <c r="X36" s="3" t="s">
        <v>56</v>
      </c>
      <c r="Y36" s="3" t="s">
        <v>10</v>
      </c>
      <c r="AA36" s="4">
        <v>76</v>
      </c>
      <c r="AB36" t="str">
        <f t="shared" si="3"/>
        <v>myp_word-list_1995_12.html#76</v>
      </c>
    </row>
    <row r="37" spans="1:28" ht="20.25">
      <c r="A37" s="3">
        <v>36</v>
      </c>
      <c r="B37" s="3" t="s">
        <v>243</v>
      </c>
      <c r="C37" s="3" t="str">
        <f t="shared" si="1"/>
        <v>myp_word-list_1995_36.wav</v>
      </c>
      <c r="D37" s="3" t="str">
        <f t="shared" si="2"/>
        <v>myp_word-list_1995_36.mp3</v>
      </c>
      <c r="E37" s="3" t="s">
        <v>244</v>
      </c>
      <c r="F37" s="5" t="s">
        <v>67</v>
      </c>
      <c r="G37" s="3" t="s">
        <v>245</v>
      </c>
      <c r="H37" s="3" t="s">
        <v>246</v>
      </c>
      <c r="I37" s="3" t="s">
        <v>247</v>
      </c>
      <c r="J37" s="3" t="s">
        <v>248</v>
      </c>
      <c r="K37" s="3" t="s">
        <v>25</v>
      </c>
      <c r="L37" s="3" t="s">
        <v>25</v>
      </c>
      <c r="M37" s="3" t="str">
        <f t="shared" si="0"/>
        <v>myp_record_details.html#36</v>
      </c>
      <c r="N37" s="3" t="s">
        <v>72</v>
      </c>
      <c r="O37" s="3" t="s">
        <v>73</v>
      </c>
      <c r="P37" s="3" t="s">
        <v>8</v>
      </c>
      <c r="Q37" s="3" t="s">
        <v>74</v>
      </c>
      <c r="R37" s="6" t="s">
        <v>249</v>
      </c>
      <c r="S37" s="3" t="s">
        <v>76</v>
      </c>
      <c r="T37" s="3" t="s">
        <v>250</v>
      </c>
      <c r="U37" s="3" t="s">
        <v>78</v>
      </c>
      <c r="V37" s="3" t="s">
        <v>22</v>
      </c>
      <c r="W37" s="3" t="s">
        <v>79</v>
      </c>
      <c r="X37" s="3" t="s">
        <v>56</v>
      </c>
      <c r="Y37" s="3" t="s">
        <v>10</v>
      </c>
      <c r="Z37" t="str">
        <f>E37</f>
        <v>myp_word-list_1995_13.html</v>
      </c>
      <c r="AA37" s="4">
        <v>1</v>
      </c>
      <c r="AB37" t="str">
        <f t="shared" si="3"/>
        <v>myp_word-list_1995_13.html#1</v>
      </c>
    </row>
    <row r="38" spans="1:28" ht="20.25">
      <c r="A38" s="3">
        <v>37</v>
      </c>
      <c r="B38" s="3" t="s">
        <v>251</v>
      </c>
      <c r="C38" s="3" t="str">
        <f t="shared" si="1"/>
        <v>myp_word-list_1995_37.wav</v>
      </c>
      <c r="D38" s="3" t="str">
        <f t="shared" si="2"/>
        <v>myp_word-list_1995_37.mp3</v>
      </c>
      <c r="E38" s="3" t="s">
        <v>244</v>
      </c>
      <c r="F38" s="5" t="s">
        <v>252</v>
      </c>
      <c r="G38" s="3" t="s">
        <v>246</v>
      </c>
      <c r="H38" s="3" t="s">
        <v>253</v>
      </c>
      <c r="I38" s="3" t="s">
        <v>248</v>
      </c>
      <c r="J38" s="3" t="s">
        <v>254</v>
      </c>
      <c r="K38" s="3" t="s">
        <v>25</v>
      </c>
      <c r="L38" s="3" t="s">
        <v>25</v>
      </c>
      <c r="M38" s="3" t="str">
        <f t="shared" si="0"/>
        <v>myp_record_details.html#37</v>
      </c>
      <c r="N38" s="3" t="s">
        <v>72</v>
      </c>
      <c r="O38" s="3" t="s">
        <v>73</v>
      </c>
      <c r="P38" s="3" t="s">
        <v>8</v>
      </c>
      <c r="Q38" s="3" t="s">
        <v>74</v>
      </c>
      <c r="R38" s="6" t="s">
        <v>249</v>
      </c>
      <c r="S38" s="3" t="s">
        <v>76</v>
      </c>
      <c r="T38" s="3" t="s">
        <v>250</v>
      </c>
      <c r="U38" s="3" t="s">
        <v>78</v>
      </c>
      <c r="V38" s="3" t="s">
        <v>22</v>
      </c>
      <c r="W38" s="3" t="s">
        <v>79</v>
      </c>
      <c r="X38" s="3" t="s">
        <v>56</v>
      </c>
      <c r="Y38" s="3" t="s">
        <v>10</v>
      </c>
      <c r="AA38" s="4">
        <v>43</v>
      </c>
      <c r="AB38" t="str">
        <f t="shared" si="3"/>
        <v>myp_word-list_1995_13.html#43</v>
      </c>
    </row>
    <row r="39" spans="1:28" ht="20.25">
      <c r="A39" s="3">
        <v>38</v>
      </c>
      <c r="B39" s="3" t="s">
        <v>255</v>
      </c>
      <c r="C39" s="3" t="str">
        <f t="shared" si="1"/>
        <v>myp_word-list_1995_38.wav</v>
      </c>
      <c r="D39" s="3" t="str">
        <f t="shared" si="2"/>
        <v>myp_word-list_1995_38.mp3</v>
      </c>
      <c r="E39" s="3" t="s">
        <v>244</v>
      </c>
      <c r="F39" s="5" t="s">
        <v>256</v>
      </c>
      <c r="G39" s="3" t="s">
        <v>257</v>
      </c>
      <c r="H39" s="3"/>
      <c r="I39" s="3" t="s">
        <v>258</v>
      </c>
      <c r="J39" s="3"/>
      <c r="K39" s="3" t="s">
        <v>25</v>
      </c>
      <c r="L39" s="3" t="s">
        <v>25</v>
      </c>
      <c r="M39" s="3" t="str">
        <f t="shared" si="0"/>
        <v>myp_record_details.html#38</v>
      </c>
      <c r="N39" s="3" t="s">
        <v>72</v>
      </c>
      <c r="O39" s="3" t="s">
        <v>73</v>
      </c>
      <c r="P39" s="3" t="s">
        <v>8</v>
      </c>
      <c r="Q39" s="3" t="s">
        <v>74</v>
      </c>
      <c r="R39" s="6" t="s">
        <v>249</v>
      </c>
      <c r="S39" s="3" t="s">
        <v>76</v>
      </c>
      <c r="T39" s="3" t="s">
        <v>250</v>
      </c>
      <c r="U39" s="3" t="s">
        <v>78</v>
      </c>
      <c r="V39" s="3" t="s">
        <v>22</v>
      </c>
      <c r="W39" s="3" t="s">
        <v>79</v>
      </c>
      <c r="X39" s="3" t="s">
        <v>56</v>
      </c>
      <c r="Y39" s="3" t="s">
        <v>10</v>
      </c>
      <c r="AA39" s="4">
        <v>70</v>
      </c>
      <c r="AB39" t="str">
        <f t="shared" si="3"/>
        <v>myp_word-list_1995_13.html#70</v>
      </c>
    </row>
    <row r="40" spans="1:28" ht="20.25">
      <c r="A40" s="3">
        <v>39</v>
      </c>
      <c r="B40" s="3" t="s">
        <v>259</v>
      </c>
      <c r="C40" s="3" t="str">
        <f t="shared" si="1"/>
        <v>myp_word-list_1995_39.wav</v>
      </c>
      <c r="D40" s="3" t="str">
        <f t="shared" si="2"/>
        <v>myp_word-list_1995_39.mp3</v>
      </c>
      <c r="E40" s="3" t="s">
        <v>244</v>
      </c>
      <c r="F40" s="5" t="s">
        <v>260</v>
      </c>
      <c r="G40" s="3" t="s">
        <v>261</v>
      </c>
      <c r="H40" s="3" t="s">
        <v>262</v>
      </c>
      <c r="I40" s="3" t="s">
        <v>263</v>
      </c>
      <c r="J40" s="3" t="s">
        <v>264</v>
      </c>
      <c r="K40" s="3" t="s">
        <v>25</v>
      </c>
      <c r="L40" s="3" t="s">
        <v>25</v>
      </c>
      <c r="M40" s="3" t="str">
        <f t="shared" si="0"/>
        <v>myp_record_details.html#39</v>
      </c>
      <c r="N40" s="3" t="s">
        <v>72</v>
      </c>
      <c r="O40" s="3" t="s">
        <v>73</v>
      </c>
      <c r="P40" s="3" t="s">
        <v>8</v>
      </c>
      <c r="Q40" s="3" t="s">
        <v>74</v>
      </c>
      <c r="R40" s="6" t="s">
        <v>249</v>
      </c>
      <c r="S40" s="3" t="s">
        <v>76</v>
      </c>
      <c r="T40" s="3" t="s">
        <v>250</v>
      </c>
      <c r="U40" s="3" t="s">
        <v>78</v>
      </c>
      <c r="V40" s="3" t="s">
        <v>22</v>
      </c>
      <c r="W40" s="3" t="s">
        <v>79</v>
      </c>
      <c r="X40" s="3" t="s">
        <v>56</v>
      </c>
      <c r="Y40" s="3" t="s">
        <v>10</v>
      </c>
      <c r="AA40" s="4">
        <v>87</v>
      </c>
      <c r="AB40" t="str">
        <f t="shared" si="3"/>
        <v>myp_word-list_1995_13.html#87</v>
      </c>
    </row>
    <row r="41" spans="1:28" ht="20.25">
      <c r="A41" s="3">
        <v>40</v>
      </c>
      <c r="B41" s="3" t="s">
        <v>265</v>
      </c>
      <c r="C41" s="3" t="str">
        <f t="shared" si="1"/>
        <v>myp_word-list_1995_40.wav</v>
      </c>
      <c r="D41" s="3" t="str">
        <f t="shared" si="2"/>
        <v>myp_word-list_1995_40.mp3</v>
      </c>
      <c r="E41" s="3" t="s">
        <v>244</v>
      </c>
      <c r="F41" s="5" t="s">
        <v>266</v>
      </c>
      <c r="G41" s="3" t="s">
        <v>262</v>
      </c>
      <c r="H41" s="3" t="s">
        <v>267</v>
      </c>
      <c r="I41" s="3" t="s">
        <v>264</v>
      </c>
      <c r="J41" s="3" t="s">
        <v>268</v>
      </c>
      <c r="K41" s="3" t="s">
        <v>25</v>
      </c>
      <c r="L41" s="3" t="s">
        <v>25</v>
      </c>
      <c r="M41" s="3" t="str">
        <f t="shared" si="0"/>
        <v>myp_record_details.html#40</v>
      </c>
      <c r="N41" s="3" t="s">
        <v>72</v>
      </c>
      <c r="O41" s="3" t="s">
        <v>73</v>
      </c>
      <c r="P41" s="3" t="s">
        <v>8</v>
      </c>
      <c r="Q41" s="3" t="s">
        <v>74</v>
      </c>
      <c r="R41" s="6" t="s">
        <v>249</v>
      </c>
      <c r="S41" s="3" t="s">
        <v>76</v>
      </c>
      <c r="T41" s="3" t="s">
        <v>250</v>
      </c>
      <c r="U41" s="3" t="s">
        <v>78</v>
      </c>
      <c r="V41" s="3" t="s">
        <v>22</v>
      </c>
      <c r="W41" s="3" t="s">
        <v>79</v>
      </c>
      <c r="X41" s="3" t="s">
        <v>56</v>
      </c>
      <c r="Y41" s="3" t="s">
        <v>10</v>
      </c>
      <c r="AA41" s="4">
        <v>108</v>
      </c>
      <c r="AB41" t="str">
        <f t="shared" si="3"/>
        <v>myp_word-list_1995_13.html#108</v>
      </c>
    </row>
    <row r="42" spans="1:28" ht="20.25">
      <c r="A42" s="3">
        <v>41</v>
      </c>
      <c r="B42" s="3" t="s">
        <v>269</v>
      </c>
      <c r="C42" s="3" t="str">
        <f t="shared" si="1"/>
        <v>myp_word-list_1995_41.wav</v>
      </c>
      <c r="D42" s="3" t="str">
        <f t="shared" si="2"/>
        <v>myp_word-list_1995_41.mp3</v>
      </c>
      <c r="E42" s="3" t="s">
        <v>270</v>
      </c>
      <c r="F42" s="5" t="s">
        <v>67</v>
      </c>
      <c r="G42" s="3" t="s">
        <v>271</v>
      </c>
      <c r="H42" s="3" t="s">
        <v>272</v>
      </c>
      <c r="I42" s="3" t="s">
        <v>273</v>
      </c>
      <c r="J42" s="3" t="s">
        <v>274</v>
      </c>
      <c r="K42" s="3" t="s">
        <v>25</v>
      </c>
      <c r="L42" s="3" t="s">
        <v>25</v>
      </c>
      <c r="M42" s="3" t="str">
        <f t="shared" si="0"/>
        <v>myp_record_details.html#41</v>
      </c>
      <c r="N42" s="3" t="s">
        <v>72</v>
      </c>
      <c r="O42" s="3" t="s">
        <v>73</v>
      </c>
      <c r="P42" s="3" t="s">
        <v>8</v>
      </c>
      <c r="Q42" s="3" t="s">
        <v>74</v>
      </c>
      <c r="R42" s="6" t="s">
        <v>249</v>
      </c>
      <c r="S42" s="3" t="s">
        <v>76</v>
      </c>
      <c r="T42" s="3" t="s">
        <v>275</v>
      </c>
      <c r="U42" s="3" t="s">
        <v>78</v>
      </c>
      <c r="V42" s="3" t="s">
        <v>22</v>
      </c>
      <c r="W42" s="3" t="s">
        <v>79</v>
      </c>
      <c r="X42" s="3" t="s">
        <v>56</v>
      </c>
      <c r="Y42" s="3" t="s">
        <v>10</v>
      </c>
      <c r="Z42" t="str">
        <f>E42</f>
        <v>myp_word-list_1995_14.html</v>
      </c>
      <c r="AA42" s="4">
        <v>1</v>
      </c>
      <c r="AB42" t="str">
        <f t="shared" si="3"/>
        <v>myp_word-list_1995_14.html#1</v>
      </c>
    </row>
    <row r="43" spans="1:28" ht="20.25">
      <c r="A43" s="3">
        <v>42</v>
      </c>
      <c r="B43" s="3" t="s">
        <v>276</v>
      </c>
      <c r="C43" s="3" t="str">
        <f t="shared" si="1"/>
        <v>myp_word-list_1995_42.wav</v>
      </c>
      <c r="D43" s="3" t="str">
        <f t="shared" si="2"/>
        <v>myp_word-list_1995_42.mp3</v>
      </c>
      <c r="E43" s="3" t="s">
        <v>270</v>
      </c>
      <c r="F43" s="5" t="s">
        <v>129</v>
      </c>
      <c r="G43" s="3" t="s">
        <v>272</v>
      </c>
      <c r="H43" s="3" t="s">
        <v>277</v>
      </c>
      <c r="I43" s="3" t="s">
        <v>274</v>
      </c>
      <c r="J43" s="3" t="s">
        <v>278</v>
      </c>
      <c r="K43" s="3" t="s">
        <v>25</v>
      </c>
      <c r="L43" s="3" t="s">
        <v>25</v>
      </c>
      <c r="M43" s="3" t="str">
        <f t="shared" si="0"/>
        <v>myp_record_details.html#42</v>
      </c>
      <c r="N43" s="3" t="s">
        <v>72</v>
      </c>
      <c r="O43" s="3" t="s">
        <v>73</v>
      </c>
      <c r="P43" s="3" t="s">
        <v>8</v>
      </c>
      <c r="Q43" s="3" t="s">
        <v>74</v>
      </c>
      <c r="R43" s="6" t="s">
        <v>249</v>
      </c>
      <c r="S43" s="3" t="s">
        <v>76</v>
      </c>
      <c r="T43" s="3" t="s">
        <v>275</v>
      </c>
      <c r="U43" s="3" t="s">
        <v>78</v>
      </c>
      <c r="V43" s="3" t="s">
        <v>22</v>
      </c>
      <c r="W43" s="3" t="s">
        <v>79</v>
      </c>
      <c r="X43" s="3" t="s">
        <v>56</v>
      </c>
      <c r="Y43" s="3" t="s">
        <v>10</v>
      </c>
      <c r="AA43" s="4">
        <v>43</v>
      </c>
      <c r="AB43" t="str">
        <f t="shared" si="3"/>
        <v>myp_word-list_1995_14.html#43</v>
      </c>
    </row>
    <row r="44" spans="1:28" ht="20.25">
      <c r="A44" s="3">
        <v>43</v>
      </c>
      <c r="B44" s="3" t="s">
        <v>279</v>
      </c>
      <c r="C44" s="3" t="str">
        <f t="shared" si="1"/>
        <v>myp_word-list_1995_43.wav</v>
      </c>
      <c r="D44" s="3" t="str">
        <f t="shared" si="2"/>
        <v>myp_word-list_1995_43.mp3</v>
      </c>
      <c r="E44" s="3" t="s">
        <v>270</v>
      </c>
      <c r="F44" s="5" t="s">
        <v>280</v>
      </c>
      <c r="G44" s="3" t="s">
        <v>281</v>
      </c>
      <c r="H44" s="3"/>
      <c r="I44" s="3" t="s">
        <v>282</v>
      </c>
      <c r="J44" s="3"/>
      <c r="K44" s="3" t="s">
        <v>25</v>
      </c>
      <c r="L44" s="3" t="s">
        <v>25</v>
      </c>
      <c r="M44" s="3" t="str">
        <f t="shared" si="0"/>
        <v>myp_record_details.html#43</v>
      </c>
      <c r="N44" s="3" t="s">
        <v>72</v>
      </c>
      <c r="O44" s="3" t="s">
        <v>73</v>
      </c>
      <c r="P44" s="3" t="s">
        <v>8</v>
      </c>
      <c r="Q44" s="3" t="s">
        <v>74</v>
      </c>
      <c r="R44" s="6" t="s">
        <v>249</v>
      </c>
      <c r="S44" s="3" t="s">
        <v>76</v>
      </c>
      <c r="T44" s="3" t="s">
        <v>275</v>
      </c>
      <c r="U44" s="3" t="s">
        <v>78</v>
      </c>
      <c r="V44" s="3" t="s">
        <v>22</v>
      </c>
      <c r="W44" s="3" t="s">
        <v>79</v>
      </c>
      <c r="X44" s="3" t="s">
        <v>56</v>
      </c>
      <c r="Y44" s="3" t="s">
        <v>10</v>
      </c>
      <c r="AA44" s="4">
        <v>68</v>
      </c>
      <c r="AB44" t="str">
        <f t="shared" si="3"/>
        <v>myp_word-list_1995_14.html#68</v>
      </c>
    </row>
    <row r="45" spans="1:28" ht="20.25">
      <c r="A45" s="3">
        <v>44</v>
      </c>
      <c r="B45" s="3" t="s">
        <v>283</v>
      </c>
      <c r="C45" s="3" t="str">
        <f t="shared" si="1"/>
        <v>myp_word-list_1995_44.wav</v>
      </c>
      <c r="D45" s="3" t="str">
        <f t="shared" si="2"/>
        <v>myp_word-list_1995_44.mp3</v>
      </c>
      <c r="E45" s="3" t="s">
        <v>270</v>
      </c>
      <c r="F45" s="5" t="s">
        <v>284</v>
      </c>
      <c r="G45" s="3" t="s">
        <v>285</v>
      </c>
      <c r="H45" s="3" t="s">
        <v>286</v>
      </c>
      <c r="I45" s="3" t="s">
        <v>287</v>
      </c>
      <c r="J45" s="3" t="s">
        <v>288</v>
      </c>
      <c r="K45" s="3" t="s">
        <v>25</v>
      </c>
      <c r="L45" s="3" t="s">
        <v>25</v>
      </c>
      <c r="M45" s="3" t="str">
        <f t="shared" si="0"/>
        <v>myp_record_details.html#44</v>
      </c>
      <c r="N45" s="3" t="s">
        <v>72</v>
      </c>
      <c r="O45" s="3" t="s">
        <v>73</v>
      </c>
      <c r="P45" s="3" t="s">
        <v>8</v>
      </c>
      <c r="Q45" s="3" t="s">
        <v>74</v>
      </c>
      <c r="R45" s="6" t="s">
        <v>249</v>
      </c>
      <c r="S45" s="3" t="s">
        <v>76</v>
      </c>
      <c r="T45" s="3" t="s">
        <v>275</v>
      </c>
      <c r="U45" s="3" t="s">
        <v>78</v>
      </c>
      <c r="V45" s="3" t="s">
        <v>22</v>
      </c>
      <c r="W45" s="3" t="s">
        <v>79</v>
      </c>
      <c r="X45" s="3" t="s">
        <v>56</v>
      </c>
      <c r="Y45" s="3" t="s">
        <v>10</v>
      </c>
      <c r="AA45" s="4">
        <v>85</v>
      </c>
      <c r="AB45" t="str">
        <f t="shared" si="3"/>
        <v>myp_word-list_1995_14.html#85</v>
      </c>
    </row>
    <row r="46" spans="1:28" ht="20.25">
      <c r="A46" s="3">
        <v>45</v>
      </c>
      <c r="B46" s="3" t="s">
        <v>289</v>
      </c>
      <c r="C46" s="3" t="str">
        <f t="shared" si="1"/>
        <v>myp_word-list_1995_45.wav</v>
      </c>
      <c r="D46" s="3" t="str">
        <f t="shared" si="2"/>
        <v>myp_word-list_1995_45.mp3</v>
      </c>
      <c r="E46" s="3" t="s">
        <v>270</v>
      </c>
      <c r="F46" s="5" t="s">
        <v>290</v>
      </c>
      <c r="G46" s="3" t="s">
        <v>291</v>
      </c>
      <c r="H46" s="3" t="s">
        <v>285</v>
      </c>
      <c r="I46" s="3" t="s">
        <v>292</v>
      </c>
      <c r="J46" s="3" t="s">
        <v>287</v>
      </c>
      <c r="K46" s="3" t="s">
        <v>25</v>
      </c>
      <c r="L46" s="3" t="s">
        <v>25</v>
      </c>
      <c r="M46" s="3" t="str">
        <f t="shared" si="0"/>
        <v>myp_record_details.html#45</v>
      </c>
      <c r="N46" s="3" t="s">
        <v>72</v>
      </c>
      <c r="O46" s="3" t="s">
        <v>73</v>
      </c>
      <c r="P46" s="3" t="s">
        <v>8</v>
      </c>
      <c r="Q46" s="3" t="s">
        <v>74</v>
      </c>
      <c r="R46" s="6" t="s">
        <v>249</v>
      </c>
      <c r="S46" s="3" t="s">
        <v>76</v>
      </c>
      <c r="T46" s="3" t="s">
        <v>275</v>
      </c>
      <c r="U46" s="3" t="s">
        <v>78</v>
      </c>
      <c r="V46" s="3" t="s">
        <v>22</v>
      </c>
      <c r="W46" s="3" t="s">
        <v>79</v>
      </c>
      <c r="X46" s="3" t="s">
        <v>56</v>
      </c>
      <c r="Y46" s="3" t="s">
        <v>10</v>
      </c>
      <c r="AA46" s="4">
        <v>121</v>
      </c>
      <c r="AB46" t="str">
        <f t="shared" si="3"/>
        <v>myp_word-list_1995_14.html#121</v>
      </c>
    </row>
    <row r="47" spans="1:28" ht="20.25">
      <c r="A47" s="3">
        <v>46</v>
      </c>
      <c r="B47" s="3" t="s">
        <v>293</v>
      </c>
      <c r="C47" s="3" t="str">
        <f t="shared" si="1"/>
        <v>myp_word-list_1995_46.wav</v>
      </c>
      <c r="D47" s="3" t="str">
        <f t="shared" si="2"/>
        <v>myp_word-list_1995_46.mp3</v>
      </c>
      <c r="E47" s="3" t="s">
        <v>106</v>
      </c>
      <c r="F47" s="5" t="s">
        <v>294</v>
      </c>
      <c r="G47" s="3" t="s">
        <v>295</v>
      </c>
      <c r="H47" s="3" t="s">
        <v>296</v>
      </c>
      <c r="I47" s="3" t="s">
        <v>297</v>
      </c>
      <c r="J47" s="3" t="s">
        <v>298</v>
      </c>
      <c r="K47" s="3" t="s">
        <v>25</v>
      </c>
      <c r="L47" s="3" t="s">
        <v>25</v>
      </c>
      <c r="M47" s="3" t="str">
        <f t="shared" si="0"/>
        <v>myp_record_details.html#46</v>
      </c>
      <c r="N47" s="3" t="s">
        <v>72</v>
      </c>
      <c r="O47" s="3" t="s">
        <v>73</v>
      </c>
      <c r="P47" s="3" t="s">
        <v>8</v>
      </c>
      <c r="Q47" s="3" t="s">
        <v>74</v>
      </c>
      <c r="R47" s="6" t="s">
        <v>249</v>
      </c>
      <c r="S47" s="3" t="s">
        <v>76</v>
      </c>
      <c r="T47" s="3" t="s">
        <v>112</v>
      </c>
      <c r="U47" s="3" t="s">
        <v>78</v>
      </c>
      <c r="V47" s="3" t="s">
        <v>22</v>
      </c>
      <c r="W47" s="3" t="s">
        <v>79</v>
      </c>
      <c r="X47" s="3" t="s">
        <v>56</v>
      </c>
      <c r="Y47" s="3" t="s">
        <v>10</v>
      </c>
      <c r="Z47" t="str">
        <f>E47</f>
        <v>myp_word-list_1995_03.html</v>
      </c>
      <c r="AA47" s="4">
        <v>93</v>
      </c>
      <c r="AB47" t="str">
        <f t="shared" si="3"/>
        <v>myp_word-list_1995_03.html#93</v>
      </c>
    </row>
    <row r="48" spans="1:28" ht="20.25">
      <c r="A48" s="3">
        <v>47</v>
      </c>
      <c r="B48" s="3" t="s">
        <v>299</v>
      </c>
      <c r="C48" s="3" t="str">
        <f t="shared" si="1"/>
        <v>myp_word-list_1995_47.wav</v>
      </c>
      <c r="D48" s="3" t="str">
        <f t="shared" si="2"/>
        <v>myp_word-list_1995_47.mp3</v>
      </c>
      <c r="E48" s="3" t="s">
        <v>106</v>
      </c>
      <c r="F48" s="5" t="s">
        <v>300</v>
      </c>
      <c r="G48" s="3" t="s">
        <v>296</v>
      </c>
      <c r="H48" s="3" t="s">
        <v>301</v>
      </c>
      <c r="I48" s="3" t="s">
        <v>298</v>
      </c>
      <c r="J48" s="3" t="s">
        <v>302</v>
      </c>
      <c r="K48" s="3" t="s">
        <v>25</v>
      </c>
      <c r="L48" s="3" t="s">
        <v>25</v>
      </c>
      <c r="M48" s="3" t="str">
        <f t="shared" si="0"/>
        <v>myp_record_details.html#47</v>
      </c>
      <c r="N48" s="3" t="s">
        <v>72</v>
      </c>
      <c r="O48" s="3" t="s">
        <v>73</v>
      </c>
      <c r="P48" s="3" t="s">
        <v>8</v>
      </c>
      <c r="Q48" s="3" t="s">
        <v>74</v>
      </c>
      <c r="R48" s="6" t="s">
        <v>249</v>
      </c>
      <c r="S48" s="3" t="s">
        <v>76</v>
      </c>
      <c r="T48" s="3" t="s">
        <v>112</v>
      </c>
      <c r="U48" s="3" t="s">
        <v>78</v>
      </c>
      <c r="V48" s="3" t="s">
        <v>22</v>
      </c>
      <c r="W48" s="3" t="s">
        <v>79</v>
      </c>
      <c r="X48" s="3" t="s">
        <v>56</v>
      </c>
      <c r="Y48" s="3" t="s">
        <v>10</v>
      </c>
      <c r="AA48" s="4">
        <v>111</v>
      </c>
      <c r="AB48" t="str">
        <f t="shared" si="3"/>
        <v>myp_word-list_1995_03.html#111</v>
      </c>
    </row>
    <row r="49" spans="1:28" ht="20.25">
      <c r="A49" s="3">
        <v>48</v>
      </c>
      <c r="B49" s="3" t="s">
        <v>303</v>
      </c>
      <c r="C49" s="3" t="str">
        <f t="shared" si="1"/>
        <v>myp_word-list_1995_48.wav</v>
      </c>
      <c r="D49" s="3" t="str">
        <f t="shared" si="2"/>
        <v>myp_word-list_1995_48.mp3</v>
      </c>
      <c r="E49" s="3" t="s">
        <v>89</v>
      </c>
      <c r="F49" s="5" t="s">
        <v>304</v>
      </c>
      <c r="G49" s="3" t="s">
        <v>305</v>
      </c>
      <c r="H49" s="3" t="s">
        <v>306</v>
      </c>
      <c r="I49" s="3" t="s">
        <v>307</v>
      </c>
      <c r="J49" s="3" t="s">
        <v>308</v>
      </c>
      <c r="K49" s="3" t="s">
        <v>25</v>
      </c>
      <c r="L49" s="3" t="s">
        <v>25</v>
      </c>
      <c r="M49" s="3" t="str">
        <f t="shared" si="0"/>
        <v>myp_record_details.html#48</v>
      </c>
      <c r="N49" s="3" t="s">
        <v>72</v>
      </c>
      <c r="O49" s="3" t="s">
        <v>73</v>
      </c>
      <c r="P49" s="3" t="s">
        <v>8</v>
      </c>
      <c r="Q49" s="3" t="s">
        <v>74</v>
      </c>
      <c r="R49" s="6" t="s">
        <v>249</v>
      </c>
      <c r="S49" s="3" t="s">
        <v>76</v>
      </c>
      <c r="T49" s="3" t="s">
        <v>96</v>
      </c>
      <c r="U49" s="3" t="s">
        <v>78</v>
      </c>
      <c r="V49" s="3" t="s">
        <v>22</v>
      </c>
      <c r="W49" s="3" t="s">
        <v>79</v>
      </c>
      <c r="X49" s="3" t="s">
        <v>56</v>
      </c>
      <c r="Y49" s="3" t="s">
        <v>10</v>
      </c>
      <c r="Z49" t="str">
        <f>E49</f>
        <v>myp_word-list_1995_02.html</v>
      </c>
      <c r="AA49" s="4">
        <v>91</v>
      </c>
      <c r="AB49" t="str">
        <f t="shared" si="3"/>
        <v>myp_word-list_1995_02.html#91</v>
      </c>
    </row>
    <row r="50" spans="1:28" ht="20.25">
      <c r="A50" s="3">
        <v>49</v>
      </c>
      <c r="B50" s="3" t="s">
        <v>309</v>
      </c>
      <c r="C50" s="3" t="str">
        <f t="shared" si="1"/>
        <v>myp_word-list_1995_49.wav</v>
      </c>
      <c r="D50" s="3" t="str">
        <f t="shared" si="2"/>
        <v>myp_word-list_1995_49.mp3</v>
      </c>
      <c r="E50" s="3" t="s">
        <v>89</v>
      </c>
      <c r="F50" s="5" t="s">
        <v>310</v>
      </c>
      <c r="G50" s="3" t="s">
        <v>306</v>
      </c>
      <c r="H50" s="3" t="s">
        <v>311</v>
      </c>
      <c r="I50" s="3" t="s">
        <v>308</v>
      </c>
      <c r="J50" s="3" t="s">
        <v>312</v>
      </c>
      <c r="K50" s="3" t="s">
        <v>25</v>
      </c>
      <c r="L50" s="3" t="s">
        <v>25</v>
      </c>
      <c r="M50" s="3" t="str">
        <f t="shared" si="0"/>
        <v>myp_record_details.html#49</v>
      </c>
      <c r="N50" s="3" t="s">
        <v>72</v>
      </c>
      <c r="O50" s="3" t="s">
        <v>73</v>
      </c>
      <c r="P50" s="3" t="s">
        <v>8</v>
      </c>
      <c r="Q50" s="3" t="s">
        <v>74</v>
      </c>
      <c r="R50" s="6" t="s">
        <v>249</v>
      </c>
      <c r="S50" s="3" t="s">
        <v>76</v>
      </c>
      <c r="T50" s="3" t="s">
        <v>96</v>
      </c>
      <c r="U50" s="3" t="s">
        <v>78</v>
      </c>
      <c r="V50" s="3" t="s">
        <v>22</v>
      </c>
      <c r="W50" s="3" t="s">
        <v>79</v>
      </c>
      <c r="X50" s="3" t="s">
        <v>56</v>
      </c>
      <c r="Y50" s="3" t="s">
        <v>10</v>
      </c>
      <c r="AA50" s="4">
        <v>107</v>
      </c>
      <c r="AB50" t="str">
        <f t="shared" si="3"/>
        <v>myp_word-list_1995_02.html#107</v>
      </c>
    </row>
    <row r="51" spans="1:28" ht="20.25">
      <c r="A51" s="3">
        <v>50</v>
      </c>
      <c r="B51" s="3" t="s">
        <v>313</v>
      </c>
      <c r="C51" s="3" t="str">
        <f t="shared" si="1"/>
        <v>myp_word-list_1995_50.wav</v>
      </c>
      <c r="D51" s="3" t="str">
        <f t="shared" si="2"/>
        <v>myp_word-list_1995_50.mp3</v>
      </c>
      <c r="E51" s="3" t="s">
        <v>122</v>
      </c>
      <c r="F51" s="5" t="s">
        <v>314</v>
      </c>
      <c r="G51" s="3" t="s">
        <v>315</v>
      </c>
      <c r="H51" s="3" t="s">
        <v>316</v>
      </c>
      <c r="I51" s="3" t="s">
        <v>317</v>
      </c>
      <c r="J51" s="3" t="s">
        <v>318</v>
      </c>
      <c r="K51" s="3" t="s">
        <v>25</v>
      </c>
      <c r="L51" s="3" t="s">
        <v>25</v>
      </c>
      <c r="M51" s="3" t="str">
        <f t="shared" si="0"/>
        <v>myp_record_details.html#50</v>
      </c>
      <c r="N51" s="3" t="s">
        <v>72</v>
      </c>
      <c r="O51" s="3" t="s">
        <v>73</v>
      </c>
      <c r="P51" s="3" t="s">
        <v>8</v>
      </c>
      <c r="Q51" s="3" t="s">
        <v>74</v>
      </c>
      <c r="R51" s="6" t="s">
        <v>249</v>
      </c>
      <c r="S51" s="3" t="s">
        <v>76</v>
      </c>
      <c r="T51" s="3" t="s">
        <v>319</v>
      </c>
      <c r="U51" s="3" t="s">
        <v>78</v>
      </c>
      <c r="V51" s="3" t="s">
        <v>22</v>
      </c>
      <c r="W51" s="3" t="s">
        <v>79</v>
      </c>
      <c r="X51" s="3" t="s">
        <v>56</v>
      </c>
      <c r="Y51" s="3" t="s">
        <v>10</v>
      </c>
      <c r="Z51" t="str">
        <f>E51</f>
        <v>myp_word-list_1995_04.html</v>
      </c>
      <c r="AA51" s="4">
        <v>94</v>
      </c>
      <c r="AB51" t="str">
        <f t="shared" si="3"/>
        <v>myp_word-list_1995_04.html#94</v>
      </c>
    </row>
    <row r="52" spans="1:28" ht="20.25">
      <c r="A52" s="3">
        <v>51</v>
      </c>
      <c r="B52" s="3" t="s">
        <v>320</v>
      </c>
      <c r="C52" s="3" t="str">
        <f t="shared" si="1"/>
        <v>myp_word-list_1995_51.wav</v>
      </c>
      <c r="D52" s="3" t="str">
        <f t="shared" si="2"/>
        <v>myp_word-list_1995_51.mp3</v>
      </c>
      <c r="E52" s="3" t="s">
        <v>122</v>
      </c>
      <c r="F52" s="5" t="s">
        <v>321</v>
      </c>
      <c r="G52" s="3" t="s">
        <v>316</v>
      </c>
      <c r="H52" s="3" t="s">
        <v>322</v>
      </c>
      <c r="I52" s="3" t="s">
        <v>318</v>
      </c>
      <c r="J52" s="3" t="s">
        <v>323</v>
      </c>
      <c r="K52" s="3" t="s">
        <v>25</v>
      </c>
      <c r="L52" s="3" t="s">
        <v>25</v>
      </c>
      <c r="M52" s="3" t="str">
        <f t="shared" si="0"/>
        <v>myp_record_details.html#51</v>
      </c>
      <c r="N52" s="3" t="s">
        <v>72</v>
      </c>
      <c r="O52" s="3" t="s">
        <v>73</v>
      </c>
      <c r="P52" s="3" t="s">
        <v>8</v>
      </c>
      <c r="Q52" s="3" t="s">
        <v>74</v>
      </c>
      <c r="R52" s="6" t="s">
        <v>249</v>
      </c>
      <c r="S52" s="3" t="s">
        <v>76</v>
      </c>
      <c r="T52" s="3" t="s">
        <v>319</v>
      </c>
      <c r="U52" s="3" t="s">
        <v>78</v>
      </c>
      <c r="V52" s="3" t="s">
        <v>22</v>
      </c>
      <c r="W52" s="3" t="s">
        <v>79</v>
      </c>
      <c r="X52" s="3" t="s">
        <v>56</v>
      </c>
      <c r="Y52" s="3" t="s">
        <v>10</v>
      </c>
      <c r="AA52" s="4">
        <v>112</v>
      </c>
      <c r="AB52" t="str">
        <f t="shared" si="3"/>
        <v>myp_word-list_1995_04.html#112</v>
      </c>
    </row>
    <row r="53" spans="1:28" ht="20.25">
      <c r="A53" s="3">
        <v>52</v>
      </c>
      <c r="B53" s="3" t="s">
        <v>324</v>
      </c>
      <c r="C53" s="3" t="str">
        <f t="shared" si="1"/>
        <v>myp_word-list_1995_52.wav</v>
      </c>
      <c r="D53" s="3" t="str">
        <f t="shared" si="2"/>
        <v>myp_word-list_1995_52.mp3</v>
      </c>
      <c r="E53" s="3" t="s">
        <v>325</v>
      </c>
      <c r="F53" s="5" t="s">
        <v>326</v>
      </c>
      <c r="G53" s="3" t="s">
        <v>327</v>
      </c>
      <c r="H53" s="3" t="s">
        <v>328</v>
      </c>
      <c r="I53" s="3" t="s">
        <v>329</v>
      </c>
      <c r="J53" s="3" t="s">
        <v>330</v>
      </c>
      <c r="K53" s="3" t="s">
        <v>25</v>
      </c>
      <c r="L53" s="3" t="s">
        <v>25</v>
      </c>
      <c r="M53" s="3" t="str">
        <f t="shared" si="0"/>
        <v>myp_record_details.html#52</v>
      </c>
      <c r="N53" s="3" t="s">
        <v>72</v>
      </c>
      <c r="O53" s="3" t="s">
        <v>73</v>
      </c>
      <c r="P53" s="3" t="s">
        <v>8</v>
      </c>
      <c r="Q53" s="3" t="s">
        <v>74</v>
      </c>
      <c r="R53" s="6" t="s">
        <v>95</v>
      </c>
      <c r="S53" s="3" t="s">
        <v>76</v>
      </c>
      <c r="T53" s="3" t="s">
        <v>146</v>
      </c>
      <c r="U53" s="3" t="s">
        <v>78</v>
      </c>
      <c r="V53" s="3" t="s">
        <v>22</v>
      </c>
      <c r="W53" s="3" t="s">
        <v>79</v>
      </c>
      <c r="X53" s="3" t="s">
        <v>56</v>
      </c>
      <c r="Y53" s="3" t="s">
        <v>10</v>
      </c>
      <c r="Z53" t="str">
        <f>E53</f>
        <v>myp_word-list_1995_15.html</v>
      </c>
      <c r="AA53" s="4">
        <v>1</v>
      </c>
      <c r="AB53" t="str">
        <f t="shared" si="3"/>
        <v>myp_word-list_1995_15.html#1</v>
      </c>
    </row>
    <row r="54" spans="1:28" ht="20.25">
      <c r="A54" s="3">
        <v>53</v>
      </c>
      <c r="B54" s="3" t="s">
        <v>331</v>
      </c>
      <c r="C54" s="3" t="str">
        <f t="shared" si="1"/>
        <v>myp_word-list_1995_53.wav</v>
      </c>
      <c r="D54" s="3" t="str">
        <f t="shared" si="2"/>
        <v>myp_word-list_1995_53.mp3</v>
      </c>
      <c r="E54" s="3" t="s">
        <v>325</v>
      </c>
      <c r="F54" s="5" t="s">
        <v>332</v>
      </c>
      <c r="G54" s="3" t="s">
        <v>333</v>
      </c>
      <c r="H54" s="3" t="s">
        <v>327</v>
      </c>
      <c r="I54" s="3" t="s">
        <v>334</v>
      </c>
      <c r="J54" s="3" t="s">
        <v>329</v>
      </c>
      <c r="K54" s="3" t="s">
        <v>25</v>
      </c>
      <c r="L54" s="3" t="s">
        <v>25</v>
      </c>
      <c r="M54" s="3" t="str">
        <f t="shared" si="0"/>
        <v>myp_record_details.html#53</v>
      </c>
      <c r="N54" s="3" t="s">
        <v>72</v>
      </c>
      <c r="O54" s="3" t="s">
        <v>73</v>
      </c>
      <c r="P54" s="3" t="s">
        <v>8</v>
      </c>
      <c r="Q54" s="3" t="s">
        <v>74</v>
      </c>
      <c r="R54" s="6" t="s">
        <v>95</v>
      </c>
      <c r="S54" s="3" t="s">
        <v>76</v>
      </c>
      <c r="T54" s="3" t="s">
        <v>146</v>
      </c>
      <c r="U54" s="3" t="s">
        <v>78</v>
      </c>
      <c r="V54" s="3" t="s">
        <v>22</v>
      </c>
      <c r="W54" s="3" t="s">
        <v>79</v>
      </c>
      <c r="X54" s="3" t="s">
        <v>56</v>
      </c>
      <c r="Y54" s="3" t="s">
        <v>10</v>
      </c>
      <c r="AA54" s="4">
        <v>23</v>
      </c>
      <c r="AB54" t="str">
        <f t="shared" si="3"/>
        <v>myp_word-list_1995_15.html#23</v>
      </c>
    </row>
    <row r="55" spans="1:28" ht="20.25">
      <c r="A55" s="3">
        <v>54</v>
      </c>
      <c r="B55" s="3" t="s">
        <v>335</v>
      </c>
      <c r="C55" s="3" t="str">
        <f t="shared" si="1"/>
        <v>myp_word-list_1995_54.wav</v>
      </c>
      <c r="D55" s="3" t="str">
        <f t="shared" si="2"/>
        <v>myp_word-list_1995_54.mp3</v>
      </c>
      <c r="E55" s="3" t="s">
        <v>325</v>
      </c>
      <c r="F55" s="5" t="s">
        <v>336</v>
      </c>
      <c r="G55" s="3" t="s">
        <v>328</v>
      </c>
      <c r="H55" s="3"/>
      <c r="I55" s="3" t="s">
        <v>330</v>
      </c>
      <c r="J55" s="3"/>
      <c r="K55" s="3" t="s">
        <v>25</v>
      </c>
      <c r="L55" s="3" t="s">
        <v>25</v>
      </c>
      <c r="M55" s="3" t="str">
        <f t="shared" si="0"/>
        <v>myp_record_details.html#54</v>
      </c>
      <c r="N55" s="3" t="s">
        <v>72</v>
      </c>
      <c r="O55" s="3" t="s">
        <v>73</v>
      </c>
      <c r="P55" s="3" t="s">
        <v>8</v>
      </c>
      <c r="Q55" s="3" t="s">
        <v>74</v>
      </c>
      <c r="R55" s="6" t="s">
        <v>95</v>
      </c>
      <c r="S55" s="3" t="s">
        <v>76</v>
      </c>
      <c r="T55" s="3" t="s">
        <v>146</v>
      </c>
      <c r="U55" s="3" t="s">
        <v>78</v>
      </c>
      <c r="V55" s="3" t="s">
        <v>22</v>
      </c>
      <c r="W55" s="3" t="s">
        <v>79</v>
      </c>
      <c r="X55" s="3" t="s">
        <v>56</v>
      </c>
      <c r="Y55" s="3" t="s">
        <v>10</v>
      </c>
      <c r="AA55" s="4">
        <v>40</v>
      </c>
      <c r="AB55" t="str">
        <f t="shared" si="3"/>
        <v>myp_word-list_1995_15.html#40</v>
      </c>
    </row>
    <row r="56" spans="1:28" ht="20.25">
      <c r="A56" s="3">
        <v>55</v>
      </c>
      <c r="B56" s="3" t="s">
        <v>337</v>
      </c>
      <c r="C56" s="3" t="str">
        <f t="shared" si="1"/>
        <v>myp_word-list_1995_55.wav</v>
      </c>
      <c r="D56" s="3" t="str">
        <f t="shared" si="2"/>
        <v>myp_word-list_1995_55.mp3</v>
      </c>
      <c r="E56" s="3" t="s">
        <v>171</v>
      </c>
      <c r="F56" s="5" t="s">
        <v>338</v>
      </c>
      <c r="G56" s="3" t="s">
        <v>339</v>
      </c>
      <c r="H56" s="3" t="s">
        <v>340</v>
      </c>
      <c r="I56" s="3" t="s">
        <v>341</v>
      </c>
      <c r="J56" s="3" t="s">
        <v>342</v>
      </c>
      <c r="K56" s="3" t="s">
        <v>25</v>
      </c>
      <c r="L56" s="3" t="s">
        <v>25</v>
      </c>
      <c r="M56" s="3" t="str">
        <f t="shared" si="0"/>
        <v>myp_record_details.html#55</v>
      </c>
      <c r="N56" s="3" t="s">
        <v>72</v>
      </c>
      <c r="O56" s="3" t="s">
        <v>73</v>
      </c>
      <c r="P56" s="3" t="s">
        <v>8</v>
      </c>
      <c r="Q56" s="3" t="s">
        <v>74</v>
      </c>
      <c r="R56" s="6" t="s">
        <v>95</v>
      </c>
      <c r="S56" s="3" t="s">
        <v>76</v>
      </c>
      <c r="T56" s="3" t="s">
        <v>177</v>
      </c>
      <c r="U56" s="3" t="s">
        <v>78</v>
      </c>
      <c r="V56" s="3" t="s">
        <v>22</v>
      </c>
      <c r="W56" s="3" t="s">
        <v>79</v>
      </c>
      <c r="X56" s="3" t="s">
        <v>56</v>
      </c>
      <c r="Y56" s="3" t="s">
        <v>10</v>
      </c>
      <c r="Z56" t="str">
        <f>E56</f>
        <v>myp_word-list_1995_08.html</v>
      </c>
      <c r="AA56" s="4">
        <v>84</v>
      </c>
      <c r="AB56" t="str">
        <f t="shared" si="3"/>
        <v>myp_word-list_1995_08.html#84</v>
      </c>
    </row>
    <row r="57" spans="1:28" ht="20.25">
      <c r="A57" s="3">
        <v>56</v>
      </c>
      <c r="B57" s="3" t="s">
        <v>343</v>
      </c>
      <c r="C57" s="3" t="str">
        <f t="shared" si="1"/>
        <v>myp_word-list_1995_56.wav</v>
      </c>
      <c r="D57" s="3" t="str">
        <f t="shared" si="2"/>
        <v>myp_word-list_1995_56.mp3</v>
      </c>
      <c r="E57" s="3" t="s">
        <v>171</v>
      </c>
      <c r="F57" s="5" t="s">
        <v>344</v>
      </c>
      <c r="G57" s="3" t="s">
        <v>345</v>
      </c>
      <c r="H57" s="3" t="s">
        <v>339</v>
      </c>
      <c r="I57" s="3" t="s">
        <v>346</v>
      </c>
      <c r="J57" s="3" t="s">
        <v>341</v>
      </c>
      <c r="K57" s="3" t="s">
        <v>25</v>
      </c>
      <c r="L57" s="3" t="s">
        <v>25</v>
      </c>
      <c r="M57" s="3" t="str">
        <f t="shared" si="0"/>
        <v>myp_record_details.html#56</v>
      </c>
      <c r="N57" s="3" t="s">
        <v>72</v>
      </c>
      <c r="O57" s="3" t="s">
        <v>73</v>
      </c>
      <c r="P57" s="3" t="s">
        <v>8</v>
      </c>
      <c r="Q57" s="3" t="s">
        <v>74</v>
      </c>
      <c r="R57" s="6" t="s">
        <v>95</v>
      </c>
      <c r="S57" s="3" t="s">
        <v>76</v>
      </c>
      <c r="T57" s="3" t="s">
        <v>177</v>
      </c>
      <c r="U57" s="3" t="s">
        <v>78</v>
      </c>
      <c r="V57" s="3" t="s">
        <v>22</v>
      </c>
      <c r="W57" s="3" t="s">
        <v>79</v>
      </c>
      <c r="X57" s="3" t="s">
        <v>56</v>
      </c>
      <c r="Y57" s="3" t="s">
        <v>10</v>
      </c>
      <c r="AA57" s="4">
        <v>118</v>
      </c>
      <c r="AB57" t="str">
        <f t="shared" si="3"/>
        <v>myp_word-list_1995_08.html#118</v>
      </c>
    </row>
    <row r="58" spans="1:28" ht="20.25">
      <c r="A58" s="3">
        <v>57</v>
      </c>
      <c r="B58" s="3" t="s">
        <v>347</v>
      </c>
      <c r="C58" s="3" t="str">
        <f t="shared" si="1"/>
        <v>myp_word-list_1995_57.wav</v>
      </c>
      <c r="D58" s="3" t="str">
        <f t="shared" si="2"/>
        <v>myp_word-list_1995_57.mp3</v>
      </c>
      <c r="E58" s="3" t="s">
        <v>199</v>
      </c>
      <c r="F58" s="5" t="s">
        <v>348</v>
      </c>
      <c r="G58" s="3" t="s">
        <v>349</v>
      </c>
      <c r="H58" s="3" t="s">
        <v>350</v>
      </c>
      <c r="I58" s="3" t="s">
        <v>351</v>
      </c>
      <c r="J58" s="3" t="s">
        <v>352</v>
      </c>
      <c r="K58" s="3" t="s">
        <v>25</v>
      </c>
      <c r="L58" s="3" t="s">
        <v>25</v>
      </c>
      <c r="M58" s="3" t="str">
        <f t="shared" si="0"/>
        <v>myp_record_details.html#57</v>
      </c>
      <c r="N58" s="3" t="s">
        <v>72</v>
      </c>
      <c r="O58" s="3" t="s">
        <v>73</v>
      </c>
      <c r="P58" s="3" t="s">
        <v>8</v>
      </c>
      <c r="Q58" s="3" t="s">
        <v>74</v>
      </c>
      <c r="R58" s="6" t="s">
        <v>95</v>
      </c>
      <c r="S58" s="3" t="s">
        <v>76</v>
      </c>
      <c r="T58" s="3" t="s">
        <v>204</v>
      </c>
      <c r="U58" s="3" t="s">
        <v>78</v>
      </c>
      <c r="V58" s="3" t="s">
        <v>22</v>
      </c>
      <c r="W58" s="3" t="s">
        <v>79</v>
      </c>
      <c r="X58" s="3" t="s">
        <v>56</v>
      </c>
      <c r="Y58" s="3" t="s">
        <v>10</v>
      </c>
      <c r="Z58" t="str">
        <f>E58</f>
        <v>myp_word-list_1995_10.html</v>
      </c>
      <c r="AA58" s="4">
        <v>90</v>
      </c>
      <c r="AB58" t="str">
        <f t="shared" si="3"/>
        <v>myp_word-list_1995_10.html#90</v>
      </c>
    </row>
    <row r="59" spans="1:28" ht="20.25">
      <c r="A59" s="3">
        <v>58</v>
      </c>
      <c r="B59" s="3" t="s">
        <v>353</v>
      </c>
      <c r="C59" s="3" t="str">
        <f t="shared" si="1"/>
        <v>myp_word-list_1995_58.wav</v>
      </c>
      <c r="D59" s="3" t="str">
        <f t="shared" si="2"/>
        <v>myp_word-list_1995_58.mp3</v>
      </c>
      <c r="E59" s="3" t="s">
        <v>199</v>
      </c>
      <c r="F59" s="5" t="s">
        <v>354</v>
      </c>
      <c r="G59" s="3" t="s">
        <v>349</v>
      </c>
      <c r="H59" s="3"/>
      <c r="I59" s="3" t="s">
        <v>351</v>
      </c>
      <c r="J59" s="3"/>
      <c r="K59" s="3" t="s">
        <v>25</v>
      </c>
      <c r="L59" s="3" t="s">
        <v>25</v>
      </c>
      <c r="M59" s="3" t="str">
        <f t="shared" si="0"/>
        <v>myp_record_details.html#58</v>
      </c>
      <c r="N59" s="3" t="s">
        <v>72</v>
      </c>
      <c r="O59" s="3" t="s">
        <v>73</v>
      </c>
      <c r="P59" s="3" t="s">
        <v>8</v>
      </c>
      <c r="Q59" s="3" t="s">
        <v>74</v>
      </c>
      <c r="R59" s="6" t="s">
        <v>95</v>
      </c>
      <c r="S59" s="3" t="s">
        <v>76</v>
      </c>
      <c r="T59" s="3" t="s">
        <v>204</v>
      </c>
      <c r="U59" s="3" t="s">
        <v>78</v>
      </c>
      <c r="V59" s="3" t="s">
        <v>22</v>
      </c>
      <c r="W59" s="3" t="s">
        <v>79</v>
      </c>
      <c r="X59" s="3" t="s">
        <v>56</v>
      </c>
      <c r="Y59" s="3" t="s">
        <v>10</v>
      </c>
      <c r="AA59" s="4">
        <v>122</v>
      </c>
      <c r="AB59" t="str">
        <f t="shared" si="3"/>
        <v>myp_word-list_1995_10.html#122</v>
      </c>
    </row>
    <row r="60" spans="1:28" ht="20.25">
      <c r="A60" s="3">
        <v>59</v>
      </c>
      <c r="B60" s="3" t="s">
        <v>355</v>
      </c>
      <c r="C60" s="3" t="str">
        <f t="shared" si="1"/>
        <v>myp_word-list_1995_59.wav</v>
      </c>
      <c r="D60" s="3" t="str">
        <f t="shared" si="2"/>
        <v>myp_word-list_1995_59.mp3</v>
      </c>
      <c r="E60" s="3" t="s">
        <v>141</v>
      </c>
      <c r="F60" s="5" t="s">
        <v>356</v>
      </c>
      <c r="G60" s="3" t="s">
        <v>339</v>
      </c>
      <c r="H60" s="3" t="s">
        <v>340</v>
      </c>
      <c r="I60" s="3" t="s">
        <v>341</v>
      </c>
      <c r="J60" s="3" t="s">
        <v>342</v>
      </c>
      <c r="K60" s="3" t="s">
        <v>25</v>
      </c>
      <c r="L60" s="3" t="s">
        <v>25</v>
      </c>
      <c r="M60" s="3" t="str">
        <f t="shared" si="0"/>
        <v>myp_record_details.html#59</v>
      </c>
      <c r="N60" s="3" t="s">
        <v>72</v>
      </c>
      <c r="O60" s="3" t="s">
        <v>73</v>
      </c>
      <c r="P60" s="3" t="s">
        <v>8</v>
      </c>
      <c r="Q60" s="3" t="s">
        <v>74</v>
      </c>
      <c r="R60" s="6" t="s">
        <v>95</v>
      </c>
      <c r="S60" s="3" t="s">
        <v>76</v>
      </c>
      <c r="T60" s="3" t="s">
        <v>357</v>
      </c>
      <c r="U60" s="3" t="s">
        <v>78</v>
      </c>
      <c r="V60" s="3" t="s">
        <v>22</v>
      </c>
      <c r="W60" s="3" t="s">
        <v>79</v>
      </c>
      <c r="X60" s="3" t="s">
        <v>56</v>
      </c>
      <c r="Y60" s="3" t="s">
        <v>10</v>
      </c>
      <c r="Z60" t="str">
        <f>E60</f>
        <v>myp_word-list_1995_06.html</v>
      </c>
      <c r="AA60" s="4">
        <v>99</v>
      </c>
      <c r="AB60" t="str">
        <f t="shared" si="3"/>
        <v>myp_word-list_1995_06.html#99</v>
      </c>
    </row>
    <row r="61" spans="1:28" ht="20.25">
      <c r="A61" s="3">
        <v>60</v>
      </c>
      <c r="B61" s="3" t="s">
        <v>358</v>
      </c>
      <c r="C61" s="3" t="str">
        <f t="shared" si="1"/>
        <v>myp_word-list_1995_60.wav</v>
      </c>
      <c r="D61" s="3" t="str">
        <f t="shared" si="2"/>
        <v>myp_word-list_1995_60.mp3</v>
      </c>
      <c r="E61" s="3" t="s">
        <v>141</v>
      </c>
      <c r="F61" s="5" t="s">
        <v>359</v>
      </c>
      <c r="G61" s="3" t="s">
        <v>345</v>
      </c>
      <c r="H61" s="3"/>
      <c r="I61" s="3" t="s">
        <v>346</v>
      </c>
      <c r="J61" s="3"/>
      <c r="K61" s="3" t="s">
        <v>25</v>
      </c>
      <c r="L61" s="3" t="s">
        <v>25</v>
      </c>
      <c r="M61" s="3" t="str">
        <f t="shared" si="0"/>
        <v>myp_record_details.html#60</v>
      </c>
      <c r="N61" s="3" t="s">
        <v>72</v>
      </c>
      <c r="O61" s="3" t="s">
        <v>73</v>
      </c>
      <c r="P61" s="3" t="s">
        <v>8</v>
      </c>
      <c r="Q61" s="3" t="s">
        <v>74</v>
      </c>
      <c r="R61" s="6" t="s">
        <v>95</v>
      </c>
      <c r="S61" s="3" t="s">
        <v>76</v>
      </c>
      <c r="T61" s="3" t="s">
        <v>357</v>
      </c>
      <c r="U61" s="3" t="s">
        <v>78</v>
      </c>
      <c r="V61" s="3" t="s">
        <v>22</v>
      </c>
      <c r="W61" s="3" t="s">
        <v>79</v>
      </c>
      <c r="X61" s="3" t="s">
        <v>56</v>
      </c>
      <c r="Y61" s="3" t="s">
        <v>10</v>
      </c>
      <c r="AA61" s="4">
        <v>133</v>
      </c>
      <c r="AB61" t="str">
        <f t="shared" si="3"/>
        <v>myp_word-list_1995_06.html#133</v>
      </c>
    </row>
    <row r="62" spans="1:28" ht="20.25">
      <c r="A62" s="3">
        <v>61</v>
      </c>
      <c r="B62" s="3" t="s">
        <v>360</v>
      </c>
      <c r="C62" s="3" t="str">
        <f t="shared" si="1"/>
        <v>myp_word-list_1995_61.wav</v>
      </c>
      <c r="D62" s="3" t="str">
        <f t="shared" si="2"/>
        <v>myp_word-list_1995_61.mp3</v>
      </c>
      <c r="E62" s="3" t="s">
        <v>361</v>
      </c>
      <c r="F62" s="5" t="s">
        <v>172</v>
      </c>
      <c r="G62" s="3" t="s">
        <v>327</v>
      </c>
      <c r="H62" s="3" t="s">
        <v>328</v>
      </c>
      <c r="I62" s="3" t="s">
        <v>329</v>
      </c>
      <c r="J62" s="3" t="s">
        <v>330</v>
      </c>
      <c r="K62" s="3" t="s">
        <v>25</v>
      </c>
      <c r="L62" s="3" t="s">
        <v>25</v>
      </c>
      <c r="M62" s="3" t="str">
        <f t="shared" si="0"/>
        <v>myp_record_details.html#61</v>
      </c>
      <c r="N62" s="3" t="s">
        <v>72</v>
      </c>
      <c r="O62" s="3" t="s">
        <v>73</v>
      </c>
      <c r="P62" s="3" t="s">
        <v>8</v>
      </c>
      <c r="Q62" s="3" t="s">
        <v>74</v>
      </c>
      <c r="R62" s="6" t="s">
        <v>95</v>
      </c>
      <c r="S62" s="3" t="s">
        <v>76</v>
      </c>
      <c r="T62" s="3" t="s">
        <v>362</v>
      </c>
      <c r="U62" s="3" t="s">
        <v>78</v>
      </c>
      <c r="V62" s="3" t="s">
        <v>22</v>
      </c>
      <c r="W62" s="3" t="s">
        <v>79</v>
      </c>
      <c r="X62" s="3" t="s">
        <v>56</v>
      </c>
      <c r="Y62" s="3" t="s">
        <v>10</v>
      </c>
      <c r="Z62" t="str">
        <f>E62</f>
        <v>myp_word-list_1995_16.html</v>
      </c>
      <c r="AA62" s="4">
        <v>1</v>
      </c>
      <c r="AB62" t="str">
        <f t="shared" si="3"/>
        <v>myp_word-list_1995_16.html#1</v>
      </c>
    </row>
    <row r="63" spans="1:28" ht="20.25">
      <c r="A63" s="3">
        <v>62</v>
      </c>
      <c r="B63" s="3" t="s">
        <v>363</v>
      </c>
      <c r="C63" s="3" t="str">
        <f t="shared" si="1"/>
        <v>myp_word-list_1995_62.wav</v>
      </c>
      <c r="D63" s="3" t="str">
        <f t="shared" si="2"/>
        <v>myp_word-list_1995_62.mp3</v>
      </c>
      <c r="E63" s="3" t="s">
        <v>361</v>
      </c>
      <c r="F63" s="5" t="s">
        <v>364</v>
      </c>
      <c r="G63" s="3" t="s">
        <v>333</v>
      </c>
      <c r="H63" s="3" t="s">
        <v>327</v>
      </c>
      <c r="I63" s="3" t="s">
        <v>334</v>
      </c>
      <c r="J63" s="3" t="s">
        <v>329</v>
      </c>
      <c r="K63" s="3" t="s">
        <v>25</v>
      </c>
      <c r="L63" s="3" t="s">
        <v>25</v>
      </c>
      <c r="M63" s="3" t="str">
        <f t="shared" si="0"/>
        <v>myp_record_details.html#62</v>
      </c>
      <c r="N63" s="3" t="s">
        <v>72</v>
      </c>
      <c r="O63" s="3" t="s">
        <v>73</v>
      </c>
      <c r="P63" s="3" t="s">
        <v>8</v>
      </c>
      <c r="Q63" s="3" t="s">
        <v>74</v>
      </c>
      <c r="R63" s="6" t="s">
        <v>95</v>
      </c>
      <c r="S63" s="3" t="s">
        <v>76</v>
      </c>
      <c r="T63" s="3" t="s">
        <v>362</v>
      </c>
      <c r="U63" s="3" t="s">
        <v>78</v>
      </c>
      <c r="V63" s="3" t="s">
        <v>22</v>
      </c>
      <c r="W63" s="3" t="s">
        <v>79</v>
      </c>
      <c r="X63" s="3" t="s">
        <v>56</v>
      </c>
      <c r="Y63" s="3" t="s">
        <v>10</v>
      </c>
      <c r="AA63" s="4">
        <v>35</v>
      </c>
      <c r="AB63" t="str">
        <f t="shared" si="3"/>
        <v>myp_word-list_1995_16.html#35</v>
      </c>
    </row>
    <row r="64" spans="1:28" ht="20.25">
      <c r="A64" s="3">
        <v>63</v>
      </c>
      <c r="B64" s="3" t="s">
        <v>365</v>
      </c>
      <c r="C64" s="3" t="str">
        <f t="shared" si="1"/>
        <v>myp_word-list_1995_63.wav</v>
      </c>
      <c r="D64" s="3" t="str">
        <f t="shared" si="2"/>
        <v>myp_word-list_1995_63.mp3</v>
      </c>
      <c r="E64" s="3" t="s">
        <v>366</v>
      </c>
      <c r="F64" s="5" t="s">
        <v>67</v>
      </c>
      <c r="G64" s="3" t="s">
        <v>367</v>
      </c>
      <c r="H64" s="3" t="s">
        <v>368</v>
      </c>
      <c r="I64" s="3" t="s">
        <v>369</v>
      </c>
      <c r="J64" s="3" t="s">
        <v>370</v>
      </c>
      <c r="K64" s="3" t="s">
        <v>25</v>
      </c>
      <c r="L64" s="3" t="s">
        <v>25</v>
      </c>
      <c r="M64" s="3" t="str">
        <f t="shared" si="0"/>
        <v>myp_record_details.html#63</v>
      </c>
      <c r="N64" s="3" t="s">
        <v>72</v>
      </c>
      <c r="O64" s="3" t="s">
        <v>73</v>
      </c>
      <c r="P64" s="3" t="s">
        <v>8</v>
      </c>
      <c r="Q64" s="3" t="s">
        <v>74</v>
      </c>
      <c r="R64" s="6" t="s">
        <v>371</v>
      </c>
      <c r="S64" s="3" t="s">
        <v>76</v>
      </c>
      <c r="T64" s="3" t="s">
        <v>372</v>
      </c>
      <c r="U64" s="3" t="s">
        <v>78</v>
      </c>
      <c r="V64" s="3" t="s">
        <v>22</v>
      </c>
      <c r="W64" s="3" t="s">
        <v>79</v>
      </c>
      <c r="X64" s="3" t="s">
        <v>56</v>
      </c>
      <c r="Y64" s="3" t="s">
        <v>10</v>
      </c>
      <c r="Z64" t="str">
        <f>E64</f>
        <v>myp_word-list_1995_17.html</v>
      </c>
      <c r="AA64" s="4">
        <v>1</v>
      </c>
      <c r="AB64" t="str">
        <f t="shared" si="3"/>
        <v>myp_word-list_1995_17.html#1</v>
      </c>
    </row>
    <row r="65" spans="1:28" ht="20.25">
      <c r="A65" s="3">
        <v>64</v>
      </c>
      <c r="B65" s="3" t="s">
        <v>373</v>
      </c>
      <c r="C65" s="3" t="str">
        <f t="shared" si="1"/>
        <v>myp_word-list_1995_64.wav</v>
      </c>
      <c r="D65" s="3" t="str">
        <f t="shared" si="2"/>
        <v>myp_word-list_1995_64.mp3</v>
      </c>
      <c r="E65" s="3" t="s">
        <v>366</v>
      </c>
      <c r="F65" s="5" t="s">
        <v>252</v>
      </c>
      <c r="G65" s="3" t="s">
        <v>368</v>
      </c>
      <c r="H65" s="3" t="s">
        <v>374</v>
      </c>
      <c r="I65" s="3" t="s">
        <v>370</v>
      </c>
      <c r="J65" s="3" t="s">
        <v>375</v>
      </c>
      <c r="K65" s="3" t="s">
        <v>25</v>
      </c>
      <c r="L65" s="3" t="s">
        <v>25</v>
      </c>
      <c r="M65" s="3" t="str">
        <f t="shared" si="0"/>
        <v>myp_record_details.html#64</v>
      </c>
      <c r="N65" s="3" t="s">
        <v>72</v>
      </c>
      <c r="O65" s="3" t="s">
        <v>73</v>
      </c>
      <c r="P65" s="3" t="s">
        <v>8</v>
      </c>
      <c r="Q65" s="3" t="s">
        <v>74</v>
      </c>
      <c r="R65" s="6" t="s">
        <v>371</v>
      </c>
      <c r="S65" s="3" t="s">
        <v>76</v>
      </c>
      <c r="T65" s="3" t="s">
        <v>372</v>
      </c>
      <c r="U65" s="3" t="s">
        <v>78</v>
      </c>
      <c r="V65" s="3" t="s">
        <v>22</v>
      </c>
      <c r="W65" s="3" t="s">
        <v>79</v>
      </c>
      <c r="X65" s="3" t="s">
        <v>56</v>
      </c>
      <c r="Y65" s="3" t="s">
        <v>10</v>
      </c>
      <c r="AA65" s="4">
        <v>43</v>
      </c>
      <c r="AB65" t="str">
        <f t="shared" si="3"/>
        <v>myp_word-list_1995_17.html#43</v>
      </c>
    </row>
    <row r="66" spans="1:28" ht="20.25">
      <c r="A66" s="3">
        <v>65</v>
      </c>
      <c r="B66" s="3" t="s">
        <v>376</v>
      </c>
      <c r="C66" s="3" t="str">
        <f t="shared" si="1"/>
        <v>myp_word-list_1995_65.wav</v>
      </c>
      <c r="D66" s="3" t="str">
        <f t="shared" si="2"/>
        <v>myp_word-list_1995_65.mp3</v>
      </c>
      <c r="E66" s="3" t="s">
        <v>366</v>
      </c>
      <c r="F66" s="5" t="s">
        <v>377</v>
      </c>
      <c r="G66" s="3" t="s">
        <v>378</v>
      </c>
      <c r="H66" s="3"/>
      <c r="I66" s="3" t="s">
        <v>379</v>
      </c>
      <c r="J66" s="3"/>
      <c r="K66" s="3" t="s">
        <v>25</v>
      </c>
      <c r="L66" s="3" t="s">
        <v>25</v>
      </c>
      <c r="M66" s="3" t="str">
        <f aca="true" t="shared" si="4" ref="M66:M77">CONCATENATE("myp_record_details.html#",A66)</f>
        <v>myp_record_details.html#65</v>
      </c>
      <c r="N66" s="3" t="s">
        <v>72</v>
      </c>
      <c r="O66" s="3" t="s">
        <v>73</v>
      </c>
      <c r="P66" s="3" t="s">
        <v>8</v>
      </c>
      <c r="Q66" s="3" t="s">
        <v>74</v>
      </c>
      <c r="R66" s="6" t="s">
        <v>371</v>
      </c>
      <c r="S66" s="3" t="s">
        <v>76</v>
      </c>
      <c r="T66" s="3" t="s">
        <v>372</v>
      </c>
      <c r="U66" s="3" t="s">
        <v>78</v>
      </c>
      <c r="V66" s="3" t="s">
        <v>22</v>
      </c>
      <c r="W66" s="3" t="s">
        <v>79</v>
      </c>
      <c r="X66" s="3" t="s">
        <v>56</v>
      </c>
      <c r="Y66" s="3" t="s">
        <v>10</v>
      </c>
      <c r="AA66" s="4">
        <v>70</v>
      </c>
      <c r="AB66" t="str">
        <f t="shared" si="3"/>
        <v>myp_word-list_1995_17.html#70</v>
      </c>
    </row>
    <row r="67" spans="1:28" ht="20.25">
      <c r="A67" s="3">
        <v>66</v>
      </c>
      <c r="B67" s="3" t="s">
        <v>380</v>
      </c>
      <c r="C67" s="3" t="str">
        <f aca="true" t="shared" si="5" ref="C67:C77">CONCATENATE(B67,".wav")</f>
        <v>myp_word-list_1995_66.wav</v>
      </c>
      <c r="D67" s="3" t="str">
        <f aca="true" t="shared" si="6" ref="D67:D77">CONCATENATE(B67,".mp3")</f>
        <v>myp_word-list_1995_66.mp3</v>
      </c>
      <c r="E67" s="3" t="s">
        <v>366</v>
      </c>
      <c r="F67" s="5" t="s">
        <v>381</v>
      </c>
      <c r="G67" s="3" t="s">
        <v>382</v>
      </c>
      <c r="H67" s="3" t="s">
        <v>383</v>
      </c>
      <c r="I67" s="3" t="s">
        <v>384</v>
      </c>
      <c r="J67" s="3" t="s">
        <v>385</v>
      </c>
      <c r="K67" s="3" t="s">
        <v>25</v>
      </c>
      <c r="L67" s="3" t="s">
        <v>25</v>
      </c>
      <c r="M67" s="3" t="str">
        <f t="shared" si="4"/>
        <v>myp_record_details.html#66</v>
      </c>
      <c r="N67" s="3" t="s">
        <v>72</v>
      </c>
      <c r="O67" s="3" t="s">
        <v>73</v>
      </c>
      <c r="P67" s="3" t="s">
        <v>8</v>
      </c>
      <c r="Q67" s="3" t="s">
        <v>74</v>
      </c>
      <c r="R67" s="6" t="s">
        <v>371</v>
      </c>
      <c r="S67" s="3" t="s">
        <v>76</v>
      </c>
      <c r="T67" s="3" t="s">
        <v>372</v>
      </c>
      <c r="U67" s="3" t="s">
        <v>78</v>
      </c>
      <c r="V67" s="3" t="s">
        <v>22</v>
      </c>
      <c r="W67" s="3" t="s">
        <v>79</v>
      </c>
      <c r="X67" s="3" t="s">
        <v>56</v>
      </c>
      <c r="Y67" s="3" t="s">
        <v>10</v>
      </c>
      <c r="AA67" s="4">
        <v>92</v>
      </c>
      <c r="AB67" t="str">
        <f aca="true" t="shared" si="7" ref="AB67:AB77">CONCATENATE(E67,"#",AA67)</f>
        <v>myp_word-list_1995_17.html#92</v>
      </c>
    </row>
    <row r="68" spans="1:28" ht="20.25">
      <c r="A68" s="3">
        <v>67</v>
      </c>
      <c r="B68" s="3" t="s">
        <v>386</v>
      </c>
      <c r="C68" s="3" t="str">
        <f t="shared" si="5"/>
        <v>myp_word-list_1995_67.wav</v>
      </c>
      <c r="D68" s="3" t="str">
        <f t="shared" si="6"/>
        <v>myp_word-list_1995_67.mp3</v>
      </c>
      <c r="E68" s="3" t="s">
        <v>366</v>
      </c>
      <c r="F68" s="5" t="s">
        <v>387</v>
      </c>
      <c r="G68" s="3" t="s">
        <v>388</v>
      </c>
      <c r="H68" s="3"/>
      <c r="I68" s="3" t="s">
        <v>388</v>
      </c>
      <c r="J68" s="3"/>
      <c r="K68" s="3" t="s">
        <v>25</v>
      </c>
      <c r="L68" s="3" t="s">
        <v>25</v>
      </c>
      <c r="M68" s="3" t="str">
        <f t="shared" si="4"/>
        <v>myp_record_details.html#67</v>
      </c>
      <c r="N68" s="3" t="s">
        <v>72</v>
      </c>
      <c r="O68" s="3" t="s">
        <v>73</v>
      </c>
      <c r="P68" s="3" t="s">
        <v>8</v>
      </c>
      <c r="Q68" s="3" t="s">
        <v>74</v>
      </c>
      <c r="R68" s="6" t="s">
        <v>371</v>
      </c>
      <c r="S68" s="3" t="s">
        <v>76</v>
      </c>
      <c r="T68" s="3" t="s">
        <v>372</v>
      </c>
      <c r="U68" s="3" t="s">
        <v>78</v>
      </c>
      <c r="V68" s="3" t="s">
        <v>22</v>
      </c>
      <c r="W68" s="3" t="s">
        <v>79</v>
      </c>
      <c r="X68" s="3" t="s">
        <v>56</v>
      </c>
      <c r="Y68" s="3" t="s">
        <v>10</v>
      </c>
      <c r="AA68" s="4">
        <v>133</v>
      </c>
      <c r="AB68" t="str">
        <f t="shared" si="7"/>
        <v>myp_word-list_1995_17.html#133</v>
      </c>
    </row>
    <row r="69" spans="1:28" ht="20.25">
      <c r="A69" s="3">
        <v>68</v>
      </c>
      <c r="B69" s="3" t="s">
        <v>389</v>
      </c>
      <c r="C69" s="3" t="str">
        <f t="shared" si="5"/>
        <v>myp_word-list_1995_68.wav</v>
      </c>
      <c r="D69" s="3" t="str">
        <f t="shared" si="6"/>
        <v>myp_word-list_1995_68.mp3</v>
      </c>
      <c r="E69" s="3" t="s">
        <v>390</v>
      </c>
      <c r="F69" s="5" t="s">
        <v>67</v>
      </c>
      <c r="G69" s="3" t="s">
        <v>391</v>
      </c>
      <c r="H69" s="3" t="s">
        <v>392</v>
      </c>
      <c r="I69" s="3" t="s">
        <v>393</v>
      </c>
      <c r="J69" s="3" t="s">
        <v>394</v>
      </c>
      <c r="K69" s="3" t="s">
        <v>25</v>
      </c>
      <c r="L69" s="3" t="s">
        <v>25</v>
      </c>
      <c r="M69" s="3" t="str">
        <f t="shared" si="4"/>
        <v>myp_record_details.html#68</v>
      </c>
      <c r="N69" s="3" t="s">
        <v>72</v>
      </c>
      <c r="O69" s="3" t="s">
        <v>73</v>
      </c>
      <c r="P69" s="3" t="s">
        <v>8</v>
      </c>
      <c r="Q69" s="3" t="s">
        <v>74</v>
      </c>
      <c r="R69" s="6" t="s">
        <v>371</v>
      </c>
      <c r="S69" s="3" t="s">
        <v>76</v>
      </c>
      <c r="T69" s="3" t="s">
        <v>77</v>
      </c>
      <c r="U69" s="3" t="s">
        <v>78</v>
      </c>
      <c r="V69" s="3" t="s">
        <v>22</v>
      </c>
      <c r="W69" s="3" t="s">
        <v>79</v>
      </c>
      <c r="X69" s="3" t="s">
        <v>56</v>
      </c>
      <c r="Y69" s="3" t="s">
        <v>10</v>
      </c>
      <c r="Z69" t="str">
        <f>E69</f>
        <v>myp_word-list_1995_18.html</v>
      </c>
      <c r="AA69" s="4">
        <v>1</v>
      </c>
      <c r="AB69" t="str">
        <f t="shared" si="7"/>
        <v>myp_word-list_1995_18.html#1</v>
      </c>
    </row>
    <row r="70" spans="1:28" ht="20.25">
      <c r="A70" s="3">
        <v>69</v>
      </c>
      <c r="B70" s="3" t="s">
        <v>395</v>
      </c>
      <c r="C70" s="3" t="str">
        <f t="shared" si="5"/>
        <v>myp_word-list_1995_69.wav</v>
      </c>
      <c r="D70" s="3" t="str">
        <f t="shared" si="6"/>
        <v>myp_word-list_1995_69.mp3</v>
      </c>
      <c r="E70" s="3" t="s">
        <v>390</v>
      </c>
      <c r="F70" s="5" t="s">
        <v>252</v>
      </c>
      <c r="G70" s="3" t="s">
        <v>392</v>
      </c>
      <c r="H70" s="3" t="s">
        <v>396</v>
      </c>
      <c r="I70" s="3" t="s">
        <v>394</v>
      </c>
      <c r="J70" s="3" t="s">
        <v>397</v>
      </c>
      <c r="K70" s="3" t="s">
        <v>25</v>
      </c>
      <c r="L70" s="3" t="s">
        <v>25</v>
      </c>
      <c r="M70" s="3" t="str">
        <f t="shared" si="4"/>
        <v>myp_record_details.html#69</v>
      </c>
      <c r="N70" s="3" t="s">
        <v>72</v>
      </c>
      <c r="O70" s="3" t="s">
        <v>73</v>
      </c>
      <c r="P70" s="3" t="s">
        <v>8</v>
      </c>
      <c r="Q70" s="3" t="s">
        <v>74</v>
      </c>
      <c r="R70" s="6" t="s">
        <v>371</v>
      </c>
      <c r="S70" s="3" t="s">
        <v>76</v>
      </c>
      <c r="T70" s="3" t="s">
        <v>77</v>
      </c>
      <c r="U70" s="3" t="s">
        <v>78</v>
      </c>
      <c r="V70" s="3" t="s">
        <v>22</v>
      </c>
      <c r="W70" s="3" t="s">
        <v>79</v>
      </c>
      <c r="X70" s="3" t="s">
        <v>56</v>
      </c>
      <c r="Y70" s="3" t="s">
        <v>10</v>
      </c>
      <c r="AA70" s="4">
        <v>43</v>
      </c>
      <c r="AB70" t="str">
        <f t="shared" si="7"/>
        <v>myp_word-list_1995_18.html#43</v>
      </c>
    </row>
    <row r="71" spans="1:28" ht="20.25">
      <c r="A71" s="3">
        <v>70</v>
      </c>
      <c r="B71" s="3" t="s">
        <v>398</v>
      </c>
      <c r="C71" s="3" t="str">
        <f t="shared" si="5"/>
        <v>myp_word-list_1995_70.wav</v>
      </c>
      <c r="D71" s="3" t="str">
        <f t="shared" si="6"/>
        <v>myp_word-list_1995_70.mp3</v>
      </c>
      <c r="E71" s="3" t="s">
        <v>390</v>
      </c>
      <c r="F71" s="5" t="s">
        <v>377</v>
      </c>
      <c r="G71" s="3" t="s">
        <v>399</v>
      </c>
      <c r="H71" s="3"/>
      <c r="I71" s="3" t="s">
        <v>400</v>
      </c>
      <c r="J71" s="3"/>
      <c r="K71" s="3" t="s">
        <v>25</v>
      </c>
      <c r="L71" s="3" t="s">
        <v>25</v>
      </c>
      <c r="M71" s="3" t="str">
        <f t="shared" si="4"/>
        <v>myp_record_details.html#70</v>
      </c>
      <c r="N71" s="3" t="s">
        <v>72</v>
      </c>
      <c r="O71" s="3" t="s">
        <v>73</v>
      </c>
      <c r="P71" s="3" t="s">
        <v>8</v>
      </c>
      <c r="Q71" s="3" t="s">
        <v>74</v>
      </c>
      <c r="R71" s="6" t="s">
        <v>371</v>
      </c>
      <c r="S71" s="3" t="s">
        <v>76</v>
      </c>
      <c r="T71" s="3" t="s">
        <v>77</v>
      </c>
      <c r="U71" s="3" t="s">
        <v>78</v>
      </c>
      <c r="V71" s="3" t="s">
        <v>22</v>
      </c>
      <c r="W71" s="3" t="s">
        <v>79</v>
      </c>
      <c r="X71" s="3" t="s">
        <v>56</v>
      </c>
      <c r="Y71" s="3" t="s">
        <v>10</v>
      </c>
      <c r="AA71" s="4">
        <v>70</v>
      </c>
      <c r="AB71" t="str">
        <f t="shared" si="7"/>
        <v>myp_word-list_1995_18.html#70</v>
      </c>
    </row>
    <row r="72" spans="1:28" ht="20.25">
      <c r="A72" s="3">
        <v>71</v>
      </c>
      <c r="B72" s="3" t="s">
        <v>401</v>
      </c>
      <c r="C72" s="3" t="str">
        <f t="shared" si="5"/>
        <v>myp_word-list_1995_71.wav</v>
      </c>
      <c r="D72" s="3" t="str">
        <f t="shared" si="6"/>
        <v>myp_word-list_1995_71.mp3</v>
      </c>
      <c r="E72" s="3" t="s">
        <v>390</v>
      </c>
      <c r="F72" s="5" t="s">
        <v>402</v>
      </c>
      <c r="G72" s="3" t="s">
        <v>403</v>
      </c>
      <c r="H72" s="3" t="s">
        <v>404</v>
      </c>
      <c r="I72" s="3" t="s">
        <v>405</v>
      </c>
      <c r="J72" s="3" t="s">
        <v>406</v>
      </c>
      <c r="K72" s="3" t="s">
        <v>25</v>
      </c>
      <c r="L72" s="3" t="s">
        <v>25</v>
      </c>
      <c r="M72" s="3" t="str">
        <f t="shared" si="4"/>
        <v>myp_record_details.html#71</v>
      </c>
      <c r="N72" s="3" t="s">
        <v>72</v>
      </c>
      <c r="O72" s="3" t="s">
        <v>73</v>
      </c>
      <c r="P72" s="3" t="s">
        <v>8</v>
      </c>
      <c r="Q72" s="3" t="s">
        <v>74</v>
      </c>
      <c r="R72" s="6" t="s">
        <v>371</v>
      </c>
      <c r="S72" s="3" t="s">
        <v>76</v>
      </c>
      <c r="T72" s="3" t="s">
        <v>77</v>
      </c>
      <c r="U72" s="3" t="s">
        <v>78</v>
      </c>
      <c r="V72" s="3" t="s">
        <v>22</v>
      </c>
      <c r="W72" s="3" t="s">
        <v>79</v>
      </c>
      <c r="X72" s="3" t="s">
        <v>56</v>
      </c>
      <c r="Y72" s="3" t="s">
        <v>10</v>
      </c>
      <c r="AA72" s="4">
        <v>92</v>
      </c>
      <c r="AB72" t="str">
        <f t="shared" si="7"/>
        <v>myp_word-list_1995_18.html#92</v>
      </c>
    </row>
    <row r="73" spans="1:28" ht="20.25">
      <c r="A73" s="3">
        <v>72</v>
      </c>
      <c r="B73" s="3" t="s">
        <v>407</v>
      </c>
      <c r="C73" s="3" t="str">
        <f t="shared" si="5"/>
        <v>myp_word-list_1995_72.wav</v>
      </c>
      <c r="D73" s="3" t="str">
        <f t="shared" si="6"/>
        <v>myp_word-list_1995_72.mp3</v>
      </c>
      <c r="E73" s="3" t="s">
        <v>390</v>
      </c>
      <c r="F73" s="5" t="s">
        <v>408</v>
      </c>
      <c r="G73" s="3" t="s">
        <v>404</v>
      </c>
      <c r="H73" s="3"/>
      <c r="I73" s="3" t="s">
        <v>406</v>
      </c>
      <c r="J73" s="3"/>
      <c r="K73" s="3" t="s">
        <v>25</v>
      </c>
      <c r="L73" s="3" t="s">
        <v>25</v>
      </c>
      <c r="M73" s="3" t="str">
        <f t="shared" si="4"/>
        <v>myp_record_details.html#72</v>
      </c>
      <c r="N73" s="3" t="s">
        <v>72</v>
      </c>
      <c r="O73" s="3" t="s">
        <v>73</v>
      </c>
      <c r="P73" s="3" t="s">
        <v>8</v>
      </c>
      <c r="Q73" s="3" t="s">
        <v>74</v>
      </c>
      <c r="R73" s="6" t="s">
        <v>371</v>
      </c>
      <c r="S73" s="3" t="s">
        <v>76</v>
      </c>
      <c r="T73" s="3" t="s">
        <v>77</v>
      </c>
      <c r="U73" s="3" t="s">
        <v>78</v>
      </c>
      <c r="V73" s="3" t="s">
        <v>22</v>
      </c>
      <c r="W73" s="3" t="s">
        <v>79</v>
      </c>
      <c r="X73" s="3" t="s">
        <v>56</v>
      </c>
      <c r="Y73" s="3" t="s">
        <v>10</v>
      </c>
      <c r="AA73" s="4">
        <v>109</v>
      </c>
      <c r="AB73" t="str">
        <f t="shared" si="7"/>
        <v>myp_word-list_1995_18.html#109</v>
      </c>
    </row>
    <row r="74" spans="1:28" ht="20.25">
      <c r="A74" s="3">
        <v>73</v>
      </c>
      <c r="B74" s="3" t="s">
        <v>409</v>
      </c>
      <c r="C74" s="3" t="str">
        <f t="shared" si="5"/>
        <v>myp_word-list_1995_73.wav</v>
      </c>
      <c r="D74" s="3" t="str">
        <f t="shared" si="6"/>
        <v>myp_word-list_1995_73.mp3</v>
      </c>
      <c r="E74" s="3" t="s">
        <v>390</v>
      </c>
      <c r="F74" s="5" t="s">
        <v>410</v>
      </c>
      <c r="G74" s="3" t="s">
        <v>411</v>
      </c>
      <c r="H74" s="3"/>
      <c r="I74" s="3" t="s">
        <v>412</v>
      </c>
      <c r="J74" s="3"/>
      <c r="K74" s="3" t="s">
        <v>25</v>
      </c>
      <c r="L74" s="3" t="s">
        <v>25</v>
      </c>
      <c r="M74" s="3" t="str">
        <f t="shared" si="4"/>
        <v>myp_record_details.html#73</v>
      </c>
      <c r="N74" s="3" t="s">
        <v>72</v>
      </c>
      <c r="O74" s="3" t="s">
        <v>73</v>
      </c>
      <c r="P74" s="3" t="s">
        <v>8</v>
      </c>
      <c r="Q74" s="3" t="s">
        <v>74</v>
      </c>
      <c r="R74" s="6" t="s">
        <v>371</v>
      </c>
      <c r="S74" s="3" t="s">
        <v>76</v>
      </c>
      <c r="T74" s="3" t="s">
        <v>77</v>
      </c>
      <c r="U74" s="3" t="s">
        <v>78</v>
      </c>
      <c r="V74" s="3" t="s">
        <v>22</v>
      </c>
      <c r="W74" s="3" t="s">
        <v>79</v>
      </c>
      <c r="X74" s="3" t="s">
        <v>56</v>
      </c>
      <c r="Y74" s="3" t="s">
        <v>10</v>
      </c>
      <c r="AA74" s="4">
        <v>127</v>
      </c>
      <c r="AB74" t="str">
        <f t="shared" si="7"/>
        <v>myp_word-list_1995_18.html#127</v>
      </c>
    </row>
    <row r="75" spans="1:28" ht="20.25">
      <c r="A75" s="3">
        <v>74</v>
      </c>
      <c r="B75" s="3" t="s">
        <v>413</v>
      </c>
      <c r="C75" s="3" t="str">
        <f t="shared" si="5"/>
        <v>myp_word-list_1995_74.wav</v>
      </c>
      <c r="D75" s="3" t="str">
        <f t="shared" si="6"/>
        <v>myp_word-list_1995_74.mp3</v>
      </c>
      <c r="E75" s="3" t="s">
        <v>390</v>
      </c>
      <c r="F75" s="5" t="s">
        <v>414</v>
      </c>
      <c r="G75" s="3" t="s">
        <v>403</v>
      </c>
      <c r="H75" s="3"/>
      <c r="I75" s="3" t="s">
        <v>405</v>
      </c>
      <c r="J75" s="3"/>
      <c r="K75" s="3" t="s">
        <v>25</v>
      </c>
      <c r="L75" s="3" t="s">
        <v>25</v>
      </c>
      <c r="M75" s="3" t="str">
        <f t="shared" si="4"/>
        <v>myp_record_details.html#74</v>
      </c>
      <c r="N75" s="3" t="s">
        <v>72</v>
      </c>
      <c r="O75" s="3" t="s">
        <v>73</v>
      </c>
      <c r="P75" s="3" t="s">
        <v>8</v>
      </c>
      <c r="Q75" s="3" t="s">
        <v>74</v>
      </c>
      <c r="R75" s="6" t="s">
        <v>371</v>
      </c>
      <c r="S75" s="3" t="s">
        <v>76</v>
      </c>
      <c r="T75" s="3" t="s">
        <v>77</v>
      </c>
      <c r="U75" s="3" t="s">
        <v>78</v>
      </c>
      <c r="V75" s="3" t="s">
        <v>22</v>
      </c>
      <c r="W75" s="3" t="s">
        <v>79</v>
      </c>
      <c r="X75" s="3" t="s">
        <v>56</v>
      </c>
      <c r="Y75" s="3" t="s">
        <v>10</v>
      </c>
      <c r="AA75" s="4">
        <v>145</v>
      </c>
      <c r="AB75" t="str">
        <f t="shared" si="7"/>
        <v>myp_word-list_1995_18.html#145</v>
      </c>
    </row>
    <row r="76" spans="1:28" ht="20.25">
      <c r="A76" s="3">
        <v>75</v>
      </c>
      <c r="B76" s="3" t="s">
        <v>415</v>
      </c>
      <c r="C76" s="3" t="str">
        <f t="shared" si="5"/>
        <v>myp_word-list_1995_75.wav</v>
      </c>
      <c r="D76" s="3" t="str">
        <f t="shared" si="6"/>
        <v>myp_word-list_1995_75.mp3</v>
      </c>
      <c r="E76" s="3" t="s">
        <v>416</v>
      </c>
      <c r="F76" s="5" t="s">
        <v>417</v>
      </c>
      <c r="G76" s="3" t="s">
        <v>418</v>
      </c>
      <c r="H76" s="3" t="s">
        <v>419</v>
      </c>
      <c r="I76" s="3" t="s">
        <v>420</v>
      </c>
      <c r="J76" s="3" t="s">
        <v>421</v>
      </c>
      <c r="K76" s="3" t="s">
        <v>25</v>
      </c>
      <c r="L76" s="3" t="s">
        <v>25</v>
      </c>
      <c r="M76" s="3" t="str">
        <f t="shared" si="4"/>
        <v>myp_record_details.html#75</v>
      </c>
      <c r="N76" s="3" t="s">
        <v>72</v>
      </c>
      <c r="O76" s="3" t="s">
        <v>73</v>
      </c>
      <c r="P76" s="3" t="s">
        <v>422</v>
      </c>
      <c r="Q76" s="3" t="s">
        <v>74</v>
      </c>
      <c r="R76" s="6" t="s">
        <v>95</v>
      </c>
      <c r="S76" s="3" t="s">
        <v>76</v>
      </c>
      <c r="T76" s="3" t="s">
        <v>112</v>
      </c>
      <c r="U76" s="3" t="s">
        <v>78</v>
      </c>
      <c r="V76" s="3" t="s">
        <v>22</v>
      </c>
      <c r="W76" s="3" t="s">
        <v>79</v>
      </c>
      <c r="X76" s="3" t="s">
        <v>56</v>
      </c>
      <c r="Y76" s="3" t="s">
        <v>10</v>
      </c>
      <c r="Z76" t="str">
        <f>E76</f>
        <v>myp_word-list_1995_19.html</v>
      </c>
      <c r="AA76" s="4">
        <v>1</v>
      </c>
      <c r="AB76" t="str">
        <f t="shared" si="7"/>
        <v>myp_word-list_1995_19.html#1</v>
      </c>
    </row>
    <row r="77" spans="1:28" ht="20.25">
      <c r="A77" s="3">
        <v>76</v>
      </c>
      <c r="B77" s="3" t="s">
        <v>423</v>
      </c>
      <c r="C77" s="3" t="str">
        <f t="shared" si="5"/>
        <v>myp_word-list_1995_76.wav</v>
      </c>
      <c r="D77" s="3" t="str">
        <f t="shared" si="6"/>
        <v>myp_word-list_1995_76.mp3</v>
      </c>
      <c r="E77" s="3" t="s">
        <v>416</v>
      </c>
      <c r="F77" s="5" t="s">
        <v>424</v>
      </c>
      <c r="G77" s="3" t="s">
        <v>418</v>
      </c>
      <c r="H77" s="3" t="s">
        <v>419</v>
      </c>
      <c r="I77" s="3" t="s">
        <v>420</v>
      </c>
      <c r="J77" s="3" t="s">
        <v>421</v>
      </c>
      <c r="K77" s="3" t="s">
        <v>25</v>
      </c>
      <c r="L77" s="3" t="s">
        <v>25</v>
      </c>
      <c r="M77" s="3" t="str">
        <f t="shared" si="4"/>
        <v>myp_record_details.html#76</v>
      </c>
      <c r="N77" s="3" t="s">
        <v>72</v>
      </c>
      <c r="O77" s="3" t="s">
        <v>73</v>
      </c>
      <c r="P77" s="3" t="s">
        <v>422</v>
      </c>
      <c r="Q77" s="3" t="s">
        <v>74</v>
      </c>
      <c r="R77" s="6" t="s">
        <v>95</v>
      </c>
      <c r="S77" s="3" t="s">
        <v>76</v>
      </c>
      <c r="T77" s="3" t="s">
        <v>112</v>
      </c>
      <c r="U77" s="3" t="s">
        <v>78</v>
      </c>
      <c r="V77" s="3" t="s">
        <v>22</v>
      </c>
      <c r="W77" s="3" t="s">
        <v>79</v>
      </c>
      <c r="X77" s="3" t="s">
        <v>56</v>
      </c>
      <c r="Y77" s="3" t="s">
        <v>10</v>
      </c>
      <c r="Z77" t="str">
        <f>E77</f>
        <v>myp_word-list_1995_19.html</v>
      </c>
      <c r="AA77" s="4">
        <v>1</v>
      </c>
      <c r="AB77" t="str">
        <f t="shared" si="7"/>
        <v>myp_word-list_1995_19.html#1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tabSelected="1" workbookViewId="0" topLeftCell="A1">
      <selection activeCell="A81" sqref="A81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&lt;language_name&gt;Piraha&lt;/language_name&gt;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&lt;lang_name&gt;Piraha&lt;/lang_name&gt;</v>
      </c>
      <c r="D3" t="str">
        <f>CONCATENATE("&lt;sil_code&gt;",'Raw Metadata'!O2,"&lt;/sil_code&gt;")</f>
        <v>&lt;sil_code&gt;MYP&lt;/sil_code&gt;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&lt;recording_location&gt;Pirahã Settlement, Brazil&lt;/recording_location&gt;</v>
      </c>
      <c r="G3" t="str">
        <f>CONCATENATE("&lt;recording_date&gt;",'Raw Metadata'!R2,"&lt;/recording_date&gt;")</f>
        <v>&lt;recording_date&gt;26 June, 1995&lt;/recording_date&gt;</v>
      </c>
      <c r="H3" t="str">
        <f>CONCATENATE("&lt;fieldworkers&gt;",'Raw Metadata'!S2,"&lt;/fieldworkers&gt;")</f>
        <v>&lt;fieldworkers&gt;Peter Ladefoged, Daniel Everett, Keren Everett&lt;/fieldworkers&gt;</v>
      </c>
      <c r="I3" t="str">
        <f>CONCATENATE("&lt;speakers&gt;",'Raw Metadata'!T2,"&lt;/speakers&gt;")</f>
        <v>&lt;speakers&gt;Hixahoíxoí (M)&lt;/speakers&gt;</v>
      </c>
      <c r="J3" t="str">
        <f>CONCATENATE("&lt;filename_audio&gt;",'Raw Metadata'!B2,"&lt;/filename_audio&gt;")</f>
        <v>&lt;filename_audio&gt;myp_word-list_1995_01&lt;/filename_audio&gt;</v>
      </c>
      <c r="K3" t="str">
        <f>CONCATENATE("&lt;filename_wav&gt;",'Raw Metadata'!C2,"&lt;/filename_wav&gt;")</f>
        <v>&lt;filename_wav&gt;myp_word-list_1995_01.wav&lt;/filename_wav&gt;</v>
      </c>
      <c r="L3" t="str">
        <f>CONCATENATE("&lt;filename_mp3&gt;",'Raw Metadata'!D2,"&lt;/filename_mp3&gt;")</f>
        <v>&lt;filename_mp3&gt;myp_word-list_1995_01.mp3&lt;/filename_mp3&gt;</v>
      </c>
      <c r="M3" t="str">
        <f>CONCATENATE("&lt;wav_quality&gt;",'Raw Metadata'!U2,"&lt;/wav_quality&gt;")</f>
        <v>&lt;wav_quality&gt;48K, 16-bit sound depth (bit rate=768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&lt;original_medium&gt;48K DAT&lt;/original_medium&gt;</v>
      </c>
      <c r="P3" t="str">
        <f>CONCATENATE("&lt;wordlist&gt;",'Raw Metadata'!E2,"&lt;/wordlist&gt;")</f>
        <v>&lt;wordlist&gt;myp_word-list_1995_01.html&lt;/wordlist&gt;</v>
      </c>
      <c r="Q3" t="str">
        <f>CONCATENATE("&lt;wordlist_entries&gt;",'Raw Metadata'!F2,"&lt;/wordlist_entries&gt;")</f>
        <v>&lt;wordlist_entries&gt;1 - 42&lt;/wordlist_entries&gt;</v>
      </c>
      <c r="R3" t="str">
        <f>CONCATENATE("&lt;image_tif&gt;",'Raw Metadata'!I2,"&lt;/image_tif&gt;")</f>
        <v>&lt;image_tif&gt;myp_word-list_1995_01.tif&lt;/image_tif&gt;</v>
      </c>
      <c r="S3" t="str">
        <f>CONCATENATE("&lt;image_tif2&gt;",'Raw Metadata'!J2,"&lt;/image_tif2&gt;")</f>
        <v>&lt;image_tif2&gt;myp_word-list_1995_02.tif&lt;/image_tif2&gt;</v>
      </c>
      <c r="T3" t="str">
        <f>CONCATENATE("&lt;image_jpg&gt;",'Raw Metadata'!G2,"&lt;/image_jpg&gt;")</f>
        <v>&lt;image_jpg&gt;myp_word-list_1995_01.jpg&lt;/image_jpg&gt;</v>
      </c>
      <c r="U3" t="str">
        <f>CONCATENATE("&lt;image_jpg2&gt;",'Raw Metadata'!H2,"&lt;/image_jpg2&gt;")</f>
        <v>&lt;image_jpg2&gt;myp_word-list_1995_02.jpg&lt;/image_jpg2&gt;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&lt;details&gt;myp_record_details.html#1&lt;/details&gt;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&lt;wordlist_no_repetition&gt;myp_word-list_1995_01.html&lt;/wordlist_no_repetition&gt;</v>
      </c>
      <c r="AA3" t="str">
        <f>CONCATENATE("&lt;link_within_wordlist&gt;",'Raw Metadata'!AB2,"&lt;/link_within_wordlist&gt;")</f>
        <v>&lt;link_within_wordlist&gt;myp_word-list_1995_01.html#1&lt;/link_within_wordlist&gt;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&lt;lang_name&gt;Piraha&lt;/lang_name&gt;</v>
      </c>
      <c r="D4" t="str">
        <f>CONCATENATE("&lt;sil_code&gt;",'Raw Metadata'!O3,"&lt;/sil_code&gt;")</f>
        <v>&lt;sil_code&gt;MYP&lt;/sil_code&gt;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&lt;recording_location&gt;Pirahã Settlement, Brazil&lt;/recording_location&gt;</v>
      </c>
      <c r="G4" t="str">
        <f>CONCATENATE("&lt;recording_date&gt;",'Raw Metadata'!R3,"&lt;/recording_date&gt;")</f>
        <v>&lt;recording_date&gt;26 June, 1995&lt;/recording_date&gt;</v>
      </c>
      <c r="H4" t="str">
        <f>CONCATENATE("&lt;fieldworkers&gt;",'Raw Metadata'!S3,"&lt;/fieldworkers&gt;")</f>
        <v>&lt;fieldworkers&gt;Peter Ladefoged, Daniel Everett, Keren Everett&lt;/fieldworkers&gt;</v>
      </c>
      <c r="I4" t="str">
        <f>CONCATENATE("&lt;speakers&gt;",'Raw Metadata'!T3,"&lt;/speakers&gt;")</f>
        <v>&lt;speakers&gt;Hixahoíxoí (M)&lt;/speakers&gt;</v>
      </c>
      <c r="J4" t="str">
        <f>CONCATENATE("&lt;filename_audio&gt;",'Raw Metadata'!B3,"&lt;/filename_audio&gt;")</f>
        <v>&lt;filename_audio&gt;myp_word-list_1995_02&lt;/filename_audio&gt;</v>
      </c>
      <c r="K4" t="str">
        <f>CONCATENATE("&lt;filename_wav&gt;",'Raw Metadata'!C3,"&lt;/filename_wav&gt;")</f>
        <v>&lt;filename_wav&gt;myp_word-list_1995_02.wav&lt;/filename_wav&gt;</v>
      </c>
      <c r="L4" t="str">
        <f>CONCATENATE("&lt;filename_mp3&gt;",'Raw Metadata'!D3,"&lt;/filename_mp3&gt;")</f>
        <v>&lt;filename_mp3&gt;myp_word-list_1995_02.mp3&lt;/filename_mp3&gt;</v>
      </c>
      <c r="M4" t="str">
        <f>CONCATENATE("&lt;wav_quality&gt;",'Raw Metadata'!U3,"&lt;/wav_quality&gt;")</f>
        <v>&lt;wav_quality&gt;48K, 16-bit sound depth (bit rate=768 kbps)&lt;/wav_quality&gt;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&lt;original_medium&gt;48K DAT&lt;/original_medium&gt;</v>
      </c>
      <c r="P4" t="str">
        <f>CONCATENATE("&lt;wordlist&gt;",'Raw Metadata'!E3,"&lt;/wordlist&gt;")</f>
        <v>&lt;wordlist&gt;myp_word-list_1995_01.html&lt;/wordlist&gt;</v>
      </c>
      <c r="Q4" t="str">
        <f>CONCATENATE("&lt;wordlist_entries&gt;",'Raw Metadata'!F3,"&lt;/wordlist_entries&gt;")</f>
        <v>&lt;wordlist_entries&gt;43 - 71&lt;/wordlist_entries&gt;</v>
      </c>
      <c r="R4" t="str">
        <f>CONCATENATE("&lt;image_tif&gt;",'Raw Metadata'!I3,"&lt;/image_tif&gt;")</f>
        <v>&lt;image_tif&gt;myp_word-list_1995_02.tif&lt;/image_tif&gt;</v>
      </c>
      <c r="S4" t="str">
        <f>CONCATENATE("&lt;image_tif2&gt;",'Raw Metadata'!J3,"&lt;/image_tif2&gt;")</f>
        <v>&lt;image_tif2&gt;myp_word-list_1995_03.tif&lt;/image_tif2&gt;</v>
      </c>
      <c r="T4" t="str">
        <f>CONCATENATE("&lt;image_jpg&gt;",'Raw Metadata'!G3,"&lt;/image_jpg&gt;")</f>
        <v>&lt;image_jpg&gt;myp_word-list_1995_02.jpg&lt;/image_jpg&gt;</v>
      </c>
      <c r="U4" t="str">
        <f>CONCATENATE("&lt;image_jpg2&gt;",'Raw Metadata'!H3,"&lt;/image_jpg2&gt;")</f>
        <v>&lt;image_jpg2&gt;myp_word-list_1995_03.jpg&lt;/image_jpg2&gt;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&lt;details&gt;myp_record_details.html#2&lt;/details&gt;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&lt;wordlist_no_repetition&gt;&lt;/wordlist_no_repetition&gt;</v>
      </c>
      <c r="AA4" t="str">
        <f>CONCATENATE("&lt;link_within_wordlist&gt;",'Raw Metadata'!AB3,"&lt;/link_within_wordlist&gt;")</f>
        <v>&lt;link_within_wordlist&gt;myp_word-list_1995_01.html#43&lt;/link_within_wordlist&gt;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&lt;lang_name&gt;Piraha&lt;/lang_name&gt;</v>
      </c>
      <c r="D5" t="str">
        <f>CONCATENATE("&lt;sil_code&gt;",'Raw Metadata'!O4,"&lt;/sil_code&gt;")</f>
        <v>&lt;sil_code&gt;MYP&lt;/sil_code&gt;</v>
      </c>
      <c r="E5" t="str">
        <f>CONCATENATE("&lt;content&gt;",'Raw Metadata'!P4,"&lt;/content&gt;")</f>
        <v>&lt;content&gt;Word List&lt;/content&gt;</v>
      </c>
      <c r="F5" t="str">
        <f>CONCATENATE("&lt;recording_location&gt;",'Raw Metadata'!Q4,"&lt;/recording_location&gt;")</f>
        <v>&lt;recording_location&gt;Pirahã Settlement, Brazil&lt;/recording_location&gt;</v>
      </c>
      <c r="G5" t="str">
        <f>CONCATENATE("&lt;recording_date&gt;",'Raw Metadata'!R4,"&lt;/recording_date&gt;")</f>
        <v>&lt;recording_date&gt;26 June, 1995&lt;/recording_date&gt;</v>
      </c>
      <c r="H5" t="str">
        <f>CONCATENATE("&lt;fieldworkers&gt;",'Raw Metadata'!S4,"&lt;/fieldworkers&gt;")</f>
        <v>&lt;fieldworkers&gt;Peter Ladefoged, Daniel Everett, Keren Everett&lt;/fieldworkers&gt;</v>
      </c>
      <c r="I5" t="str">
        <f>CONCATENATE("&lt;speakers&gt;",'Raw Metadata'!T4,"&lt;/speakers&gt;")</f>
        <v>&lt;speakers&gt;Hixahoíxoí (M)&lt;/speakers&gt;</v>
      </c>
      <c r="J5" t="str">
        <f>CONCATENATE("&lt;filename_audio&gt;",'Raw Metadata'!B4,"&lt;/filename_audio&gt;")</f>
        <v>&lt;filename_audio&gt;myp_word-list_1995_03&lt;/filename_audio&gt;</v>
      </c>
      <c r="K5" t="str">
        <f>CONCATENATE("&lt;filename_wav&gt;",'Raw Metadata'!C4,"&lt;/filename_wav&gt;")</f>
        <v>&lt;filename_wav&gt;myp_word-list_1995_03.wav&lt;/filename_wav&gt;</v>
      </c>
      <c r="L5" t="str">
        <f>CONCATENATE("&lt;filename_mp3&gt;",'Raw Metadata'!D4,"&lt;/filename_mp3&gt;")</f>
        <v>&lt;filename_mp3&gt;myp_word-list_1995_03.mp3&lt;/filename_mp3&gt;</v>
      </c>
      <c r="M5" t="str">
        <f>CONCATENATE("&lt;wav_quality&gt;",'Raw Metadata'!U4,"&lt;/wav_quality&gt;")</f>
        <v>&lt;wav_quality&gt;48K, 16-bit sound depth (bit rate=768 kbps)&lt;/wav_quality&gt;</v>
      </c>
      <c r="N5" t="str">
        <f>CONCATENATE("&lt;mp3_quality&gt;",'Raw Metadata'!V4,"&lt;/mp3_quality&gt;")</f>
        <v>&lt;mp3_quality&gt;56 kpbs&lt;/mp3_quality&gt;</v>
      </c>
      <c r="O5" t="str">
        <f>CONCATENATE("&lt;original_medium&gt;",'Raw Metadata'!W4,"&lt;/original_medium&gt;")</f>
        <v>&lt;original_medium&gt;48K DAT&lt;/original_medium&gt;</v>
      </c>
      <c r="P5" t="str">
        <f>CONCATENATE("&lt;wordlist&gt;",'Raw Metadata'!E4,"&lt;/wordlist&gt;")</f>
        <v>&lt;wordlist&gt;myp_word-list_1995_01.html&lt;/wordlist&gt;</v>
      </c>
      <c r="Q5" t="str">
        <f>CONCATENATE("&lt;wordlist_entries&gt;",'Raw Metadata'!F4,"&lt;/wordlist_entries&gt;")</f>
        <v>&lt;wordlist_entries&gt;72 - 89&lt;/wordlist_entries&gt;</v>
      </c>
      <c r="R5" t="str">
        <f>CONCATENATE("&lt;image_tif&gt;",'Raw Metadata'!I4,"&lt;/image_tif&gt;")</f>
        <v>&lt;image_tif&gt;myp_word-list_1995_04.tif&lt;/image_tif&gt;</v>
      </c>
      <c r="S5" t="str">
        <f>CONCATENATE("&lt;image_tif2&gt;",'Raw Metadata'!J4,"&lt;/image_tif2&gt;")</f>
        <v>&lt;image_tif2&gt;&lt;/image_tif2&gt;</v>
      </c>
      <c r="T5" t="str">
        <f>CONCATENATE("&lt;image_jpg&gt;",'Raw Metadata'!G4,"&lt;/image_jpg&gt;")</f>
        <v>&lt;image_jpg&gt;myp_word-list_1995_04.jpg&lt;/image_jpg&gt;</v>
      </c>
      <c r="U5" t="str">
        <f>CONCATENATE("&lt;image_jpg2&gt;",'Raw Metadata'!H4,"&lt;/image_jpg2&gt;")</f>
        <v>&lt;image_jpg2&gt;&lt;/image_jpg2&gt;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&lt;details&gt;myp_record_details.html#3&lt;/details&gt;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&lt;wordlist_no_repetition&gt;&lt;/wordlist_no_repetition&gt;</v>
      </c>
      <c r="AA5" t="str">
        <f>CONCATENATE("&lt;link_within_wordlist&gt;",'Raw Metadata'!AB4,"&lt;/link_within_wordlist&gt;")</f>
        <v>&lt;link_within_wordlist&gt;myp_word-list_1995_01.html#72&lt;/link_within_wordlist&gt;</v>
      </c>
      <c r="AB5" t="s">
        <v>16</v>
      </c>
    </row>
    <row r="6" spans="1:28" ht="20.25">
      <c r="A6" t="s">
        <v>15</v>
      </c>
      <c r="B6" t="str">
        <f>CONCATENATE("&lt;entry&gt;",'Raw Metadata'!A5,"&lt;/entry&gt;")</f>
        <v>&lt;entry&gt;4&lt;/entry&gt;</v>
      </c>
      <c r="C6" t="str">
        <f>CONCATENATE("&lt;lang_name&gt;",'Raw Metadata'!N5,"&lt;/lang_name&gt;")</f>
        <v>&lt;lang_name&gt;Piraha&lt;/lang_name&gt;</v>
      </c>
      <c r="D6" t="str">
        <f>CONCATENATE("&lt;sil_code&gt;",'Raw Metadata'!O5,"&lt;/sil_code&gt;")</f>
        <v>&lt;sil_code&gt;MYP&lt;/sil_code&gt;</v>
      </c>
      <c r="E6" t="str">
        <f>CONCATENATE("&lt;content&gt;",'Raw Metadata'!P5,"&lt;/content&gt;")</f>
        <v>&lt;content&gt;Word List&lt;/content&gt;</v>
      </c>
      <c r="F6" t="str">
        <f>CONCATENATE("&lt;recording_location&gt;",'Raw Metadata'!Q5,"&lt;/recording_location&gt;")</f>
        <v>&lt;recording_location&gt;Pirahã Settlement, Brazil&lt;/recording_location&gt;</v>
      </c>
      <c r="G6" t="str">
        <f>CONCATENATE("&lt;recording_date&gt;",'Raw Metadata'!R5,"&lt;/recording_date&gt;")</f>
        <v>&lt;recording_date&gt;28 June, 1995&lt;/recording_date&gt;</v>
      </c>
      <c r="H6" t="str">
        <f>CONCATENATE("&lt;fieldworkers&gt;",'Raw Metadata'!S5,"&lt;/fieldworkers&gt;")</f>
        <v>&lt;fieldworkers&gt;Peter Ladefoged, Daniel Everett, Keren Everett&lt;/fieldworkers&gt;</v>
      </c>
      <c r="I6" t="str">
        <f>CONCATENATE("&lt;speakers&gt;",'Raw Metadata'!T5,"&lt;/speakers&gt;")</f>
        <v>&lt;speakers&gt;Xisáo(xói) (M)&lt;/speakers&gt;</v>
      </c>
      <c r="J6" t="str">
        <f>CONCATENATE("&lt;filename_audio&gt;",'Raw Metadata'!B5,"&lt;/filename_audio&gt;")</f>
        <v>&lt;filename_audio&gt;myp_word-list_1995_04&lt;/filename_audio&gt;</v>
      </c>
      <c r="K6" t="str">
        <f>CONCATENATE("&lt;filename_wav&gt;",'Raw Metadata'!C5,"&lt;/filename_wav&gt;")</f>
        <v>&lt;filename_wav&gt;myp_word-list_1995_04.wav&lt;/filename_wav&gt;</v>
      </c>
      <c r="L6" t="str">
        <f>CONCATENATE("&lt;filename_mp3&gt;",'Raw Metadata'!D5,"&lt;/filename_mp3&gt;")</f>
        <v>&lt;filename_mp3&gt;myp_word-list_1995_04.mp3&lt;/filename_mp3&gt;</v>
      </c>
      <c r="M6" t="str">
        <f>CONCATENATE("&lt;wav_quality&gt;",'Raw Metadata'!U5,"&lt;/wav_quality&gt;")</f>
        <v>&lt;wav_quality&gt;48K, 16-bit sound depth (bit rate=768 kbps)&lt;/wav_quality&gt;</v>
      </c>
      <c r="N6" t="str">
        <f>CONCATENATE("&lt;mp3_quality&gt;",'Raw Metadata'!V5,"&lt;/mp3_quality&gt;")</f>
        <v>&lt;mp3_quality&gt;56 kpbs&lt;/mp3_quality&gt;</v>
      </c>
      <c r="O6" t="str">
        <f>CONCATENATE("&lt;original_medium&gt;",'Raw Metadata'!W5,"&lt;/original_medium&gt;")</f>
        <v>&lt;original_medium&gt;48K DAT&lt;/original_medium&gt;</v>
      </c>
      <c r="P6" t="str">
        <f>CONCATENATE("&lt;wordlist&gt;",'Raw Metadata'!E5,"&lt;/wordlist&gt;")</f>
        <v>&lt;wordlist&gt;myp_word-list_1995_02.html&lt;/wordlist&gt;</v>
      </c>
      <c r="Q6" t="str">
        <f>CONCATENATE("&lt;wordlist_entries&gt;",'Raw Metadata'!F5,"&lt;/wordlist_entries&gt;")</f>
        <v>&lt;wordlist_entries&gt;1 - 43&lt;/wordlist_entries&gt;</v>
      </c>
      <c r="R6" t="str">
        <f>CONCATENATE("&lt;image_tif&gt;",'Raw Metadata'!I5,"&lt;/image_tif&gt;")</f>
        <v>&lt;image_tif&gt;myp_word-list_1995_05.tif&lt;/image_tif&gt;</v>
      </c>
      <c r="S6" t="str">
        <f>CONCATENATE("&lt;image_tif2&gt;",'Raw Metadata'!J5,"&lt;/image_tif2&gt;")</f>
        <v>&lt;image_tif2&gt;myp_word-list_1995_06.tif&lt;/image_tif2&gt;</v>
      </c>
      <c r="T6" t="str">
        <f>CONCATENATE("&lt;image_jpg&gt;",'Raw Metadata'!G5,"&lt;/image_jpg&gt;")</f>
        <v>&lt;image_jpg&gt;myp_word-list_1995_05.jpg&lt;/image_jpg&gt;</v>
      </c>
      <c r="U6" t="str">
        <f>CONCATENATE("&lt;image_jpg2&gt;",'Raw Metadata'!H5,"&lt;/image_jpg2&gt;")</f>
        <v>&lt;image_jpg2&gt;myp_word-list_1995_06.jpg&lt;/image_jpg2&gt;</v>
      </c>
      <c r="V6" t="str">
        <f>CONCATENATE("&lt;tif_quality&gt;",'Raw Metadata'!K5,"&lt;/tif_quality&gt;")</f>
        <v>&lt;tif_quality&gt;300 dpi&lt;/tif_quality&gt;</v>
      </c>
      <c r="W6" t="str">
        <f>CONCATENATE("&lt;jpg_quality&gt;",'Raw Metadata'!L5,"&lt;/jpg_quality&gt;")</f>
        <v>&lt;jpg_quality&gt;300 dpi&lt;/jpg_quality&gt;</v>
      </c>
      <c r="X6" t="str">
        <f>CONCATENATE("&lt;details&gt;",'Raw Metadata'!M5,,,"&lt;/details&gt;")</f>
        <v>&lt;details&gt;myp_record_details.html#4&lt;/details&gt;</v>
      </c>
      <c r="Y6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Metadata'!Z5,"&lt;/wordlist_no_repetition&gt;")</f>
        <v>&lt;wordlist_no_repetition&gt;myp_word-list_1995_02.html&lt;/wordlist_no_repetition&gt;</v>
      </c>
      <c r="AA6" t="str">
        <f>CONCATENATE("&lt;link_within_wordlist&gt;",'Raw Metadata'!AB5,"&lt;/link_within_wordlist&gt;")</f>
        <v>&lt;link_within_wordlist&gt;myp_word-list_1995_02.html#1&lt;/link_within_wordlist&gt;</v>
      </c>
      <c r="AB6" t="s">
        <v>16</v>
      </c>
    </row>
    <row r="7" spans="1:28" ht="20.25">
      <c r="A7" t="s">
        <v>15</v>
      </c>
      <c r="B7" t="str">
        <f>CONCATENATE("&lt;entry&gt;",'Raw Metadata'!A6,"&lt;/entry&gt;")</f>
        <v>&lt;entry&gt;5&lt;/entry&gt;</v>
      </c>
      <c r="C7" t="str">
        <f>CONCATENATE("&lt;lang_name&gt;",'Raw Metadata'!N6,"&lt;/lang_name&gt;")</f>
        <v>&lt;lang_name&gt;Piraha&lt;/lang_name&gt;</v>
      </c>
      <c r="D7" t="str">
        <f>CONCATENATE("&lt;sil_code&gt;",'Raw Metadata'!O6,"&lt;/sil_code&gt;")</f>
        <v>&lt;sil_code&gt;MYP&lt;/sil_code&gt;</v>
      </c>
      <c r="E7" t="str">
        <f>CONCATENATE("&lt;content&gt;",'Raw Metadata'!P6,"&lt;/content&gt;")</f>
        <v>&lt;content&gt;Word List&lt;/content&gt;</v>
      </c>
      <c r="F7" t="str">
        <f>CONCATENATE("&lt;recording_location&gt;",'Raw Metadata'!Q6,"&lt;/recording_location&gt;")</f>
        <v>&lt;recording_location&gt;Pirahã Settlement, Brazil&lt;/recording_location&gt;</v>
      </c>
      <c r="G7" t="str">
        <f>CONCATENATE("&lt;recording_date&gt;",'Raw Metadata'!R6,"&lt;/recording_date&gt;")</f>
        <v>&lt;recording_date&gt;28 June, 1995&lt;/recording_date&gt;</v>
      </c>
      <c r="H7" t="str">
        <f>CONCATENATE("&lt;fieldworkers&gt;",'Raw Metadata'!S6,"&lt;/fieldworkers&gt;")</f>
        <v>&lt;fieldworkers&gt;Peter Ladefoged, Daniel Everett, Keren Everett&lt;/fieldworkers&gt;</v>
      </c>
      <c r="I7" t="str">
        <f>CONCATENATE("&lt;speakers&gt;",'Raw Metadata'!T6,"&lt;/speakers&gt;")</f>
        <v>&lt;speakers&gt;Xisáo(xói) (M)&lt;/speakers&gt;</v>
      </c>
      <c r="J7" t="str">
        <f>CONCATENATE("&lt;filename_audio&gt;",'Raw Metadata'!B6,"&lt;/filename_audio&gt;")</f>
        <v>&lt;filename_audio&gt;myp_word-list_1995_05&lt;/filename_audio&gt;</v>
      </c>
      <c r="K7" t="str">
        <f>CONCATENATE("&lt;filename_wav&gt;",'Raw Metadata'!C6,"&lt;/filename_wav&gt;")</f>
        <v>&lt;filename_wav&gt;myp_word-list_1995_05.wav&lt;/filename_wav&gt;</v>
      </c>
      <c r="L7" t="str">
        <f>CONCATENATE("&lt;filename_mp3&gt;",'Raw Metadata'!D6,"&lt;/filename_mp3&gt;")</f>
        <v>&lt;filename_mp3&gt;myp_word-list_1995_05.mp3&lt;/filename_mp3&gt;</v>
      </c>
      <c r="M7" t="str">
        <f>CONCATENATE("&lt;wav_quality&gt;",'Raw Metadata'!U6,"&lt;/wav_quality&gt;")</f>
        <v>&lt;wav_quality&gt;48K, 16-bit sound depth (bit rate=768 kbps)&lt;/wav_quality&gt;</v>
      </c>
      <c r="N7" t="str">
        <f>CONCATENATE("&lt;mp3_quality&gt;",'Raw Metadata'!V6,"&lt;/mp3_quality&gt;")</f>
        <v>&lt;mp3_quality&gt;56 kpbs&lt;/mp3_quality&gt;</v>
      </c>
      <c r="O7" t="str">
        <f>CONCATENATE("&lt;original_medium&gt;",'Raw Metadata'!W6,"&lt;/original_medium&gt;")</f>
        <v>&lt;original_medium&gt;48K DAT&lt;/original_medium&gt;</v>
      </c>
      <c r="P7" t="str">
        <f>CONCATENATE("&lt;wordlist&gt;",'Raw Metadata'!E6,"&lt;/wordlist&gt;")</f>
        <v>&lt;wordlist&gt;myp_word-list_1995_02.html&lt;/wordlist&gt;</v>
      </c>
      <c r="Q7" t="str">
        <f>CONCATENATE("&lt;wordlist_entries&gt;",'Raw Metadata'!F6,"&lt;/wordlist_entries&gt;")</f>
        <v>&lt;wordlist_entries&gt;44 - 69&lt;/wordlist_entries&gt;</v>
      </c>
      <c r="R7" t="str">
        <f>CONCATENATE("&lt;image_tif&gt;",'Raw Metadata'!I6,"&lt;/image_tif&gt;")</f>
        <v>&lt;image_tif&gt;myp_word-list_1995_06.tif&lt;/image_tif&gt;</v>
      </c>
      <c r="S7" t="str">
        <f>CONCATENATE("&lt;image_tif2&gt;",'Raw Metadata'!J6,"&lt;/image_tif2&gt;")</f>
        <v>&lt;image_tif2&gt;myp_word-list_1995_07.tif&lt;/image_tif2&gt;</v>
      </c>
      <c r="T7" t="str">
        <f>CONCATENATE("&lt;image_jpg&gt;",'Raw Metadata'!G6,"&lt;/image_jpg&gt;")</f>
        <v>&lt;image_jpg&gt;myp_word-list_1995_06.jpg&lt;/image_jpg&gt;</v>
      </c>
      <c r="U7" t="str">
        <f>CONCATENATE("&lt;image_jpg2&gt;",'Raw Metadata'!H6,"&lt;/image_jpg2&gt;")</f>
        <v>&lt;image_jpg2&gt;myp_word-list_1995_07.jpg&lt;/image_jpg2&gt;</v>
      </c>
      <c r="V7" t="str">
        <f>CONCATENATE("&lt;tif_quality&gt;",'Raw Metadata'!K6,"&lt;/tif_quality&gt;")</f>
        <v>&lt;tif_quality&gt;300 dpi&lt;/tif_quality&gt;</v>
      </c>
      <c r="W7" t="str">
        <f>CONCATENATE("&lt;jpg_quality&gt;",'Raw Metadata'!L6,"&lt;/jpg_quality&gt;")</f>
        <v>&lt;jpg_quality&gt;300 dpi&lt;/jpg_quality&gt;</v>
      </c>
      <c r="X7" t="str">
        <f>CONCATENATE("&lt;details&gt;",'Raw Metadata'!M6,,,"&lt;/details&gt;")</f>
        <v>&lt;details&gt;myp_record_details.html#5&lt;/details&gt;</v>
      </c>
      <c r="Y7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7" t="str">
        <f>CONCATENATE("&lt;wordlist_no_repetition&gt;",'Raw Metadata'!Z6,"&lt;/wordlist_no_repetition&gt;")</f>
        <v>&lt;wordlist_no_repetition&gt;&lt;/wordlist_no_repetition&gt;</v>
      </c>
      <c r="AA7" t="str">
        <f>CONCATENATE("&lt;link_within_wordlist&gt;",'Raw Metadata'!AB6,"&lt;/link_within_wordlist&gt;")</f>
        <v>&lt;link_within_wordlist&gt;myp_word-list_1995_02.html#44&lt;/link_within_wordlist&gt;</v>
      </c>
      <c r="AB7" t="s">
        <v>16</v>
      </c>
    </row>
    <row r="8" spans="1:28" ht="20.25">
      <c r="A8" t="s">
        <v>15</v>
      </c>
      <c r="B8" t="str">
        <f>CONCATENATE("&lt;entry&gt;",'Raw Metadata'!A7,"&lt;/entry&gt;")</f>
        <v>&lt;entry&gt;6&lt;/entry&gt;</v>
      </c>
      <c r="C8" t="str">
        <f>CONCATENATE("&lt;lang_name&gt;",'Raw Metadata'!N7,"&lt;/lang_name&gt;")</f>
        <v>&lt;lang_name&gt;Piraha&lt;/lang_name&gt;</v>
      </c>
      <c r="D8" t="str">
        <f>CONCATENATE("&lt;sil_code&gt;",'Raw Metadata'!O7,"&lt;/sil_code&gt;")</f>
        <v>&lt;sil_code&gt;MYP&lt;/sil_code&gt;</v>
      </c>
      <c r="E8" t="str">
        <f>CONCATENATE("&lt;content&gt;",'Raw Metadata'!P7,"&lt;/content&gt;")</f>
        <v>&lt;content&gt;Word List&lt;/content&gt;</v>
      </c>
      <c r="F8" t="str">
        <f>CONCATENATE("&lt;recording_location&gt;",'Raw Metadata'!Q7,"&lt;/recording_location&gt;")</f>
        <v>&lt;recording_location&gt;Pirahã Settlement, Brazil&lt;/recording_location&gt;</v>
      </c>
      <c r="G8" t="str">
        <f>CONCATENATE("&lt;recording_date&gt;",'Raw Metadata'!R7,"&lt;/recording_date&gt;")</f>
        <v>&lt;recording_date&gt;28 June, 1995&lt;/recording_date&gt;</v>
      </c>
      <c r="H8" t="str">
        <f>CONCATENATE("&lt;fieldworkers&gt;",'Raw Metadata'!S7,"&lt;/fieldworkers&gt;")</f>
        <v>&lt;fieldworkers&gt;Peter Ladefoged, Daniel Everett, Keren Everett&lt;/fieldworkers&gt;</v>
      </c>
      <c r="I8" t="str">
        <f>CONCATENATE("&lt;speakers&gt;",'Raw Metadata'!T7,"&lt;/speakers&gt;")</f>
        <v>&lt;speakers&gt;Xisáo(xói) (M)&lt;/speakers&gt;</v>
      </c>
      <c r="J8" t="str">
        <f>CONCATENATE("&lt;filename_audio&gt;",'Raw Metadata'!B7,"&lt;/filename_audio&gt;")</f>
        <v>&lt;filename_audio&gt;myp_word-list_1995_06&lt;/filename_audio&gt;</v>
      </c>
      <c r="K8" t="str">
        <f>CONCATENATE("&lt;filename_wav&gt;",'Raw Metadata'!C7,"&lt;/filename_wav&gt;")</f>
        <v>&lt;filename_wav&gt;myp_word-list_1995_06.wav&lt;/filename_wav&gt;</v>
      </c>
      <c r="L8" t="str">
        <f>CONCATENATE("&lt;filename_mp3&gt;",'Raw Metadata'!D7,"&lt;/filename_mp3&gt;")</f>
        <v>&lt;filename_mp3&gt;myp_word-list_1995_06.mp3&lt;/filename_mp3&gt;</v>
      </c>
      <c r="M8" t="str">
        <f>CONCATENATE("&lt;wav_quality&gt;",'Raw Metadata'!U7,"&lt;/wav_quality&gt;")</f>
        <v>&lt;wav_quality&gt;48K, 16-bit sound depth (bit rate=768 kbps)&lt;/wav_quality&gt;</v>
      </c>
      <c r="N8" t="str">
        <f>CONCATENATE("&lt;mp3_quality&gt;",'Raw Metadata'!V7,"&lt;/mp3_quality&gt;")</f>
        <v>&lt;mp3_quality&gt;56 kpbs&lt;/mp3_quality&gt;</v>
      </c>
      <c r="O8" t="str">
        <f>CONCATENATE("&lt;original_medium&gt;",'Raw Metadata'!W7,"&lt;/original_medium&gt;")</f>
        <v>&lt;original_medium&gt;48K DAT&lt;/original_medium&gt;</v>
      </c>
      <c r="P8" t="str">
        <f>CONCATENATE("&lt;wordlist&gt;",'Raw Metadata'!E7,"&lt;/wordlist&gt;")</f>
        <v>&lt;wordlist&gt;myp_word-list_1995_02.html&lt;/wordlist&gt;</v>
      </c>
      <c r="Q8" t="str">
        <f>CONCATENATE("&lt;wordlist_entries&gt;",'Raw Metadata'!F7,"&lt;/wordlist_entries&gt;")</f>
        <v>&lt;wordlist_entries&gt;70- 90&lt;/wordlist_entries&gt;</v>
      </c>
      <c r="R8" t="str">
        <f>CONCATENATE("&lt;image_tif&gt;",'Raw Metadata'!I7,"&lt;/image_tif&gt;")</f>
        <v>&lt;image_tif&gt;myp_word-list_1995_08.tif&lt;/image_tif&gt;</v>
      </c>
      <c r="S8" t="str">
        <f>CONCATENATE("&lt;image_tif2&gt;",'Raw Metadata'!J7,"&lt;/image_tif2&gt;")</f>
        <v>&lt;image_tif2&gt;&lt;/image_tif2&gt;</v>
      </c>
      <c r="T8" t="str">
        <f>CONCATENATE("&lt;image_jpg&gt;",'Raw Metadata'!G7,"&lt;/image_jpg&gt;")</f>
        <v>&lt;image_jpg&gt;myp_word-list_1995_08.jpg&lt;/image_jpg&gt;</v>
      </c>
      <c r="U8" t="str">
        <f>CONCATENATE("&lt;image_jpg2&gt;",'Raw Metadata'!H7,"&lt;/image_jpg2&gt;")</f>
        <v>&lt;image_jpg2&gt;&lt;/image_jpg2&gt;</v>
      </c>
      <c r="V8" t="str">
        <f>CONCATENATE("&lt;tif_quality&gt;",'Raw Metadata'!K7,"&lt;/tif_quality&gt;")</f>
        <v>&lt;tif_quality&gt;300 dpi&lt;/tif_quality&gt;</v>
      </c>
      <c r="W8" t="str">
        <f>CONCATENATE("&lt;jpg_quality&gt;",'Raw Metadata'!L7,"&lt;/jpg_quality&gt;")</f>
        <v>&lt;jpg_quality&gt;300 dpi&lt;/jpg_quality&gt;</v>
      </c>
      <c r="X8" t="str">
        <f>CONCATENATE("&lt;details&gt;",'Raw Metadata'!M7,,,"&lt;/details&gt;")</f>
        <v>&lt;details&gt;myp_record_details.html#6&lt;/details&gt;</v>
      </c>
      <c r="Y8" t="str">
        <f>CONCATENATE("&lt;rights&gt;",'Raw Metadata'!X7,"&lt;/rights&gt;")</f>
        <v>&lt;rights&gt;This work is licensed under a Creative Commons license, available for viewing at http://creativecommons.org/licenses/by-nc/2.0/&lt;/rights&gt;</v>
      </c>
      <c r="Z8" t="str">
        <f>CONCATENATE("&lt;wordlist_no_repetition&gt;",'Raw Metadata'!Z7,"&lt;/wordlist_no_repetition&gt;")</f>
        <v>&lt;wordlist_no_repetition&gt;&lt;/wordlist_no_repetition&gt;</v>
      </c>
      <c r="AA8" t="str">
        <f>CONCATENATE("&lt;link_within_wordlist&gt;",'Raw Metadata'!AB7,"&lt;/link_within_wordlist&gt;")</f>
        <v>&lt;link_within_wordlist&gt;myp_word-list_1995_02.html#70&lt;/link_within_wordlist&gt;</v>
      </c>
      <c r="AB8" t="s">
        <v>16</v>
      </c>
    </row>
    <row r="9" spans="1:28" ht="20.25">
      <c r="A9" t="s">
        <v>15</v>
      </c>
      <c r="B9" t="str">
        <f>CONCATENATE("&lt;entry&gt;",'Raw Metadata'!A8,"&lt;/entry&gt;")</f>
        <v>&lt;entry&gt;7&lt;/entry&gt;</v>
      </c>
      <c r="C9" t="str">
        <f>CONCATENATE("&lt;lang_name&gt;",'Raw Metadata'!N8,"&lt;/lang_name&gt;")</f>
        <v>&lt;lang_name&gt;Piraha&lt;/lang_name&gt;</v>
      </c>
      <c r="D9" t="str">
        <f>CONCATENATE("&lt;sil_code&gt;",'Raw Metadata'!O8,"&lt;/sil_code&gt;")</f>
        <v>&lt;sil_code&gt;MYP&lt;/sil_code&gt;</v>
      </c>
      <c r="E9" t="str">
        <f>CONCATENATE("&lt;content&gt;",'Raw Metadata'!P8,"&lt;/content&gt;")</f>
        <v>&lt;content&gt;Word List&lt;/content&gt;</v>
      </c>
      <c r="F9" t="str">
        <f>CONCATENATE("&lt;recording_location&gt;",'Raw Metadata'!Q8,"&lt;/recording_location&gt;")</f>
        <v>&lt;recording_location&gt;Pirahã Settlement, Brazil&lt;/recording_location&gt;</v>
      </c>
      <c r="G9" t="str">
        <f>CONCATENATE("&lt;recording_date&gt;",'Raw Metadata'!R8,"&lt;/recording_date&gt;")</f>
        <v>&lt;recording_date&gt;28 June, 1995&lt;/recording_date&gt;</v>
      </c>
      <c r="H9" t="str">
        <f>CONCATENATE("&lt;fieldworkers&gt;",'Raw Metadata'!S8,"&lt;/fieldworkers&gt;")</f>
        <v>&lt;fieldworkers&gt;Peter Ladefoged, Daniel Everett, Keren Everett&lt;/fieldworkers&gt;</v>
      </c>
      <c r="I9" t="str">
        <f>CONCATENATE("&lt;speakers&gt;",'Raw Metadata'!T8,"&lt;/speakers&gt;")</f>
        <v>&lt;speakers&gt;Kóxói (M)&lt;/speakers&gt;</v>
      </c>
      <c r="J9" t="str">
        <f>CONCATENATE("&lt;filename_audio&gt;",'Raw Metadata'!B8,"&lt;/filename_audio&gt;")</f>
        <v>&lt;filename_audio&gt;myp_word-list_1995_07&lt;/filename_audio&gt;</v>
      </c>
      <c r="K9" t="str">
        <f>CONCATENATE("&lt;filename_wav&gt;",'Raw Metadata'!C8,"&lt;/filename_wav&gt;")</f>
        <v>&lt;filename_wav&gt;myp_word-list_1995_07.wav&lt;/filename_wav&gt;</v>
      </c>
      <c r="L9" t="str">
        <f>CONCATENATE("&lt;filename_mp3&gt;",'Raw Metadata'!D8,"&lt;/filename_mp3&gt;")</f>
        <v>&lt;filename_mp3&gt;myp_word-list_1995_07.mp3&lt;/filename_mp3&gt;</v>
      </c>
      <c r="M9" t="str">
        <f>CONCATENATE("&lt;wav_quality&gt;",'Raw Metadata'!U8,"&lt;/wav_quality&gt;")</f>
        <v>&lt;wav_quality&gt;48K, 16-bit sound depth (bit rate=768 kbps)&lt;/wav_quality&gt;</v>
      </c>
      <c r="N9" t="str">
        <f>CONCATENATE("&lt;mp3_quality&gt;",'Raw Metadata'!V8,"&lt;/mp3_quality&gt;")</f>
        <v>&lt;mp3_quality&gt;56 kpbs&lt;/mp3_quality&gt;</v>
      </c>
      <c r="O9" t="str">
        <f>CONCATENATE("&lt;original_medium&gt;",'Raw Metadata'!W8,"&lt;/original_medium&gt;")</f>
        <v>&lt;original_medium&gt;48K DAT&lt;/original_medium&gt;</v>
      </c>
      <c r="P9" t="str">
        <f>CONCATENATE("&lt;wordlist&gt;",'Raw Metadata'!E8,"&lt;/wordlist&gt;")</f>
        <v>&lt;wordlist&gt;myp_word-list_1995_03.html&lt;/wordlist&gt;</v>
      </c>
      <c r="Q9" t="str">
        <f>CONCATENATE("&lt;wordlist_entries&gt;",'Raw Metadata'!F8,"&lt;/wordlist_entries&gt;")</f>
        <v>&lt;wordlist_entries&gt;1 - 41&lt;/wordlist_entries&gt;</v>
      </c>
      <c r="R9" t="str">
        <f>CONCATENATE("&lt;image_tif&gt;",'Raw Metadata'!I8,"&lt;/image_tif&gt;")</f>
        <v>&lt;image_tif&gt;myp_word-list_1995_09.tif&lt;/image_tif&gt;</v>
      </c>
      <c r="S9" t="str">
        <f>CONCATENATE("&lt;image_tif2&gt;",'Raw Metadata'!J8,"&lt;/image_tif2&gt;")</f>
        <v>&lt;image_tif2&gt;myp_word-list_1995_10.tif&lt;/image_tif2&gt;</v>
      </c>
      <c r="T9" t="str">
        <f>CONCATENATE("&lt;image_jpg&gt;",'Raw Metadata'!G8,"&lt;/image_jpg&gt;")</f>
        <v>&lt;image_jpg&gt;myp_word-list_1995_09.jpg&lt;/image_jpg&gt;</v>
      </c>
      <c r="U9" t="str">
        <f>CONCATENATE("&lt;image_jpg2&gt;",'Raw Metadata'!H8,"&lt;/image_jpg2&gt;")</f>
        <v>&lt;image_jpg2&gt;myp_word-list_1995_10.jpg&lt;/image_jpg2&gt;</v>
      </c>
      <c r="V9" t="str">
        <f>CONCATENATE("&lt;tif_quality&gt;",'Raw Metadata'!K8,"&lt;/tif_quality&gt;")</f>
        <v>&lt;tif_quality&gt;300 dpi&lt;/tif_quality&gt;</v>
      </c>
      <c r="W9" t="str">
        <f>CONCATENATE("&lt;jpg_quality&gt;",'Raw Metadata'!L8,"&lt;/jpg_quality&gt;")</f>
        <v>&lt;jpg_quality&gt;300 dpi&lt;/jpg_quality&gt;</v>
      </c>
      <c r="X9" t="str">
        <f>CONCATENATE("&lt;details&gt;",'Raw Metadata'!M8,,,"&lt;/details&gt;")</f>
        <v>&lt;details&gt;myp_record_details.html#7&lt;/details&gt;</v>
      </c>
      <c r="Y9" t="str">
        <f>CONCATENATE("&lt;rights&gt;",'Raw Metadata'!X8,"&lt;/rights&gt;")</f>
        <v>&lt;rights&gt;This work is licensed under a Creative Commons license, available for viewing at http://creativecommons.org/licenses/by-nc/2.0/&lt;/rights&gt;</v>
      </c>
      <c r="Z9" t="str">
        <f>CONCATENATE("&lt;wordlist_no_repetition&gt;",'Raw Metadata'!Z8,"&lt;/wordlist_no_repetition&gt;")</f>
        <v>&lt;wordlist_no_repetition&gt;myp_word-list_1995_03.html&lt;/wordlist_no_repetition&gt;</v>
      </c>
      <c r="AA9" t="str">
        <f>CONCATENATE("&lt;link_within_wordlist&gt;",'Raw Metadata'!AB8,"&lt;/link_within_wordlist&gt;")</f>
        <v>&lt;link_within_wordlist&gt;myp_word-list_1995_03.html#1&lt;/link_within_wordlist&gt;</v>
      </c>
      <c r="AB9" t="s">
        <v>16</v>
      </c>
    </row>
    <row r="10" spans="1:28" ht="20.25">
      <c r="A10" t="s">
        <v>15</v>
      </c>
      <c r="B10" t="str">
        <f>CONCATENATE("&lt;entry&gt;",'Raw Metadata'!A9,"&lt;/entry&gt;")</f>
        <v>&lt;entry&gt;8&lt;/entry&gt;</v>
      </c>
      <c r="C10" t="str">
        <f>CONCATENATE("&lt;lang_name&gt;",'Raw Metadata'!N9,"&lt;/lang_name&gt;")</f>
        <v>&lt;lang_name&gt;Piraha&lt;/lang_name&gt;</v>
      </c>
      <c r="D10" t="str">
        <f>CONCATENATE("&lt;sil_code&gt;",'Raw Metadata'!O9,"&lt;/sil_code&gt;")</f>
        <v>&lt;sil_code&gt;MYP&lt;/sil_code&gt;</v>
      </c>
      <c r="E10" t="str">
        <f>CONCATENATE("&lt;content&gt;",'Raw Metadata'!P9,"&lt;/content&gt;")</f>
        <v>&lt;content&gt;Word List&lt;/content&gt;</v>
      </c>
      <c r="F10" t="str">
        <f>CONCATENATE("&lt;recording_location&gt;",'Raw Metadata'!Q9,"&lt;/recording_location&gt;")</f>
        <v>&lt;recording_location&gt;Pirahã Settlement, Brazil&lt;/recording_location&gt;</v>
      </c>
      <c r="G10" t="str">
        <f>CONCATENATE("&lt;recording_date&gt;",'Raw Metadata'!R9,"&lt;/recording_date&gt;")</f>
        <v>&lt;recording_date&gt;28 June, 1995&lt;/recording_date&gt;</v>
      </c>
      <c r="H10" t="str">
        <f>CONCATENATE("&lt;fieldworkers&gt;",'Raw Metadata'!S9,"&lt;/fieldworkers&gt;")</f>
        <v>&lt;fieldworkers&gt;Peter Ladefoged, Daniel Everett, Keren Everett&lt;/fieldworkers&gt;</v>
      </c>
      <c r="I10" t="str">
        <f>CONCATENATE("&lt;speakers&gt;",'Raw Metadata'!T9,"&lt;/speakers&gt;")</f>
        <v>&lt;speakers&gt;Kóxói (M)&lt;/speakers&gt;</v>
      </c>
      <c r="J10" t="str">
        <f>CONCATENATE("&lt;filename_audio&gt;",'Raw Metadata'!B9,"&lt;/filename_audio&gt;")</f>
        <v>&lt;filename_audio&gt;myp_word-list_1995_08&lt;/filename_audio&gt;</v>
      </c>
      <c r="K10" t="str">
        <f>CONCATENATE("&lt;filename_wav&gt;",'Raw Metadata'!C9,"&lt;/filename_wav&gt;")</f>
        <v>&lt;filename_wav&gt;myp_word-list_1995_08.wav&lt;/filename_wav&gt;</v>
      </c>
      <c r="L10" t="str">
        <f>CONCATENATE("&lt;filename_mp3&gt;",'Raw Metadata'!D9,"&lt;/filename_mp3&gt;")</f>
        <v>&lt;filename_mp3&gt;myp_word-list_1995_08.mp3&lt;/filename_mp3&gt;</v>
      </c>
      <c r="M10" t="str">
        <f>CONCATENATE("&lt;wav_quality&gt;",'Raw Metadata'!U9,"&lt;/wav_quality&gt;")</f>
        <v>&lt;wav_quality&gt;48K, 16-bit sound depth (bit rate=768 kbps)&lt;/wav_quality&gt;</v>
      </c>
      <c r="N10" t="str">
        <f>CONCATENATE("&lt;mp3_quality&gt;",'Raw Metadata'!V9,"&lt;/mp3_quality&gt;")</f>
        <v>&lt;mp3_quality&gt;56 kpbs&lt;/mp3_quality&gt;</v>
      </c>
      <c r="O10" t="str">
        <f>CONCATENATE("&lt;original_medium&gt;",'Raw Metadata'!W9,"&lt;/original_medium&gt;")</f>
        <v>&lt;original_medium&gt;48K DAT&lt;/original_medium&gt;</v>
      </c>
      <c r="P10" t="str">
        <f>CONCATENATE("&lt;wordlist&gt;",'Raw Metadata'!E9,"&lt;/wordlist&gt;")</f>
        <v>&lt;wordlist&gt;myp_word-list_1995_03.html&lt;/wordlist&gt;</v>
      </c>
      <c r="Q10" t="str">
        <f>CONCATENATE("&lt;wordlist_entries&gt;",'Raw Metadata'!F9,"&lt;/wordlist_entries&gt;")</f>
        <v>&lt;wordlist_entries&gt;42 - 68&lt;/wordlist_entries&gt;</v>
      </c>
      <c r="R10" t="str">
        <f>CONCATENATE("&lt;image_tif&gt;",'Raw Metadata'!I9,"&lt;/image_tif&gt;")</f>
        <v>&lt;image_tif&gt;myp_word-list_1995_10.tif&lt;/image_tif&gt;</v>
      </c>
      <c r="S10" t="str">
        <f>CONCATENATE("&lt;image_tif2&gt;",'Raw Metadata'!J9,"&lt;/image_tif2&gt;")</f>
        <v>&lt;image_tif2&gt;myp_word-list_1995_11.tif&lt;/image_tif2&gt;</v>
      </c>
      <c r="T10" t="str">
        <f>CONCATENATE("&lt;image_jpg&gt;",'Raw Metadata'!G9,"&lt;/image_jpg&gt;")</f>
        <v>&lt;image_jpg&gt;myp_word-list_1995_10.jpg&lt;/image_jpg&gt;</v>
      </c>
      <c r="U10" t="str">
        <f>CONCATENATE("&lt;image_jpg2&gt;",'Raw Metadata'!H9,"&lt;/image_jpg2&gt;")</f>
        <v>&lt;image_jpg2&gt;myp_word-list_1995_11.jpg&lt;/image_jpg2&gt;</v>
      </c>
      <c r="V10" t="str">
        <f>CONCATENATE("&lt;tif_quality&gt;",'Raw Metadata'!K9,"&lt;/tif_quality&gt;")</f>
        <v>&lt;tif_quality&gt;300 dpi&lt;/tif_quality&gt;</v>
      </c>
      <c r="W10" t="str">
        <f>CONCATENATE("&lt;jpg_quality&gt;",'Raw Metadata'!L9,"&lt;/jpg_quality&gt;")</f>
        <v>&lt;jpg_quality&gt;300 dpi&lt;/jpg_quality&gt;</v>
      </c>
      <c r="X10" t="str">
        <f>CONCATENATE("&lt;details&gt;",'Raw Metadata'!M9,,,"&lt;/details&gt;")</f>
        <v>&lt;details&gt;myp_record_details.html#8&lt;/details&gt;</v>
      </c>
      <c r="Y10" t="str">
        <f>CONCATENATE("&lt;rights&gt;",'Raw Metadata'!X9,"&lt;/rights&gt;")</f>
        <v>&lt;rights&gt;This work is licensed under a Creative Commons license, available for viewing at http://creativecommons.org/licenses/by-nc/2.0/&lt;/rights&gt;</v>
      </c>
      <c r="Z10" t="str">
        <f>CONCATENATE("&lt;wordlist_no_repetition&gt;",'Raw Metadata'!Z9,"&lt;/wordlist_no_repetition&gt;")</f>
        <v>&lt;wordlist_no_repetition&gt;&lt;/wordlist_no_repetition&gt;</v>
      </c>
      <c r="AA10" t="str">
        <f>CONCATENATE("&lt;link_within_wordlist&gt;",'Raw Metadata'!AB9,"&lt;/link_within_wordlist&gt;")</f>
        <v>&lt;link_within_wordlist&gt;myp_word-list_1995_03.html#42&lt;/link_within_wordlist&gt;</v>
      </c>
      <c r="AB10" t="s">
        <v>16</v>
      </c>
    </row>
    <row r="11" spans="1:28" ht="20.25">
      <c r="A11" t="s">
        <v>15</v>
      </c>
      <c r="B11" t="str">
        <f>CONCATENATE("&lt;entry&gt;",'Raw Metadata'!A10,"&lt;/entry&gt;")</f>
        <v>&lt;entry&gt;9&lt;/entry&gt;</v>
      </c>
      <c r="C11" t="str">
        <f>CONCATENATE("&lt;lang_name&gt;",'Raw Metadata'!N10,"&lt;/lang_name&gt;")</f>
        <v>&lt;lang_name&gt;Piraha&lt;/lang_name&gt;</v>
      </c>
      <c r="D11" t="str">
        <f>CONCATENATE("&lt;sil_code&gt;",'Raw Metadata'!O10,"&lt;/sil_code&gt;")</f>
        <v>&lt;sil_code&gt;MYP&lt;/sil_code&gt;</v>
      </c>
      <c r="E11" t="str">
        <f>CONCATENATE("&lt;content&gt;",'Raw Metadata'!P10,"&lt;/content&gt;")</f>
        <v>&lt;content&gt;Word List&lt;/content&gt;</v>
      </c>
      <c r="F11" t="str">
        <f>CONCATENATE("&lt;recording_location&gt;",'Raw Metadata'!Q10,"&lt;/recording_location&gt;")</f>
        <v>&lt;recording_location&gt;Pirahã Settlement, Brazil&lt;/recording_location&gt;</v>
      </c>
      <c r="G11" t="str">
        <f>CONCATENATE("&lt;recording_date&gt;",'Raw Metadata'!R10,"&lt;/recording_date&gt;")</f>
        <v>&lt;recording_date&gt;28 June, 1995&lt;/recording_date&gt;</v>
      </c>
      <c r="H11" t="str">
        <f>CONCATENATE("&lt;fieldworkers&gt;",'Raw Metadata'!S10,"&lt;/fieldworkers&gt;")</f>
        <v>&lt;fieldworkers&gt;Peter Ladefoged, Daniel Everett, Keren Everett&lt;/fieldworkers&gt;</v>
      </c>
      <c r="I11" t="str">
        <f>CONCATENATE("&lt;speakers&gt;",'Raw Metadata'!T10,"&lt;/speakers&gt;")</f>
        <v>&lt;speakers&gt;Kóxói (M)&lt;/speakers&gt;</v>
      </c>
      <c r="J11" t="str">
        <f>CONCATENATE("&lt;filename_audio&gt;",'Raw Metadata'!B10,"&lt;/filename_audio&gt;")</f>
        <v>&lt;filename_audio&gt;myp_word-list_1995_09&lt;/filename_audio&gt;</v>
      </c>
      <c r="K11" t="str">
        <f>CONCATENATE("&lt;filename_wav&gt;",'Raw Metadata'!C10,"&lt;/filename_wav&gt;")</f>
        <v>&lt;filename_wav&gt;myp_word-list_1995_09.wav&lt;/filename_wav&gt;</v>
      </c>
      <c r="L11" t="str">
        <f>CONCATENATE("&lt;filename_mp3&gt;",'Raw Metadata'!D10,"&lt;/filename_mp3&gt;")</f>
        <v>&lt;filename_mp3&gt;myp_word-list_1995_09.mp3&lt;/filename_mp3&gt;</v>
      </c>
      <c r="M11" t="str">
        <f>CONCATENATE("&lt;wav_quality&gt;",'Raw Metadata'!U10,"&lt;/wav_quality&gt;")</f>
        <v>&lt;wav_quality&gt;48K, 16-bit sound depth (bit rate=768 kbps)&lt;/wav_quality&gt;</v>
      </c>
      <c r="N11" t="str">
        <f>CONCATENATE("&lt;mp3_quality&gt;",'Raw Metadata'!V10,"&lt;/mp3_quality&gt;")</f>
        <v>&lt;mp3_quality&gt;56 kpbs&lt;/mp3_quality&gt;</v>
      </c>
      <c r="O11" t="str">
        <f>CONCATENATE("&lt;original_medium&gt;",'Raw Metadata'!W10,"&lt;/original_medium&gt;")</f>
        <v>&lt;original_medium&gt;48K DAT&lt;/original_medium&gt;</v>
      </c>
      <c r="P11" t="str">
        <f>CONCATENATE("&lt;wordlist&gt;",'Raw Metadata'!E10,"&lt;/wordlist&gt;")</f>
        <v>&lt;wordlist&gt;myp_word-list_1995_03.html&lt;/wordlist&gt;</v>
      </c>
      <c r="Q11" t="str">
        <f>CONCATENATE("&lt;wordlist_entries&gt;",'Raw Metadata'!F10,"&lt;/wordlist_entries&gt;")</f>
        <v>&lt;wordlist_entries&gt;69 - 92&lt;/wordlist_entries&gt;</v>
      </c>
      <c r="R11" t="str">
        <f>CONCATENATE("&lt;image_tif&gt;",'Raw Metadata'!I10,"&lt;/image_tif&gt;")</f>
        <v>&lt;image_tif&gt;myp_word-list_1995_12.tif&lt;/image_tif&gt;</v>
      </c>
      <c r="S11" t="str">
        <f>CONCATENATE("&lt;image_tif2&gt;",'Raw Metadata'!J10,"&lt;/image_tif2&gt;")</f>
        <v>&lt;image_tif2&gt;&lt;/image_tif2&gt;</v>
      </c>
      <c r="T11" t="str">
        <f>CONCATENATE("&lt;image_jpg&gt;",'Raw Metadata'!G10,"&lt;/image_jpg&gt;")</f>
        <v>&lt;image_jpg&gt;myp_word-list_1995_12.jpg&lt;/image_jpg&gt;</v>
      </c>
      <c r="U11" t="str">
        <f>CONCATENATE("&lt;image_jpg2&gt;",'Raw Metadata'!H10,"&lt;/image_jpg2&gt;")</f>
        <v>&lt;image_jpg2&gt;&lt;/image_jpg2&gt;</v>
      </c>
      <c r="V11" t="str">
        <f>CONCATENATE("&lt;tif_quality&gt;",'Raw Metadata'!K10,"&lt;/tif_quality&gt;")</f>
        <v>&lt;tif_quality&gt;300 dpi&lt;/tif_quality&gt;</v>
      </c>
      <c r="W11" t="str">
        <f>CONCATENATE("&lt;jpg_quality&gt;",'Raw Metadata'!L10,"&lt;/jpg_quality&gt;")</f>
        <v>&lt;jpg_quality&gt;300 dpi&lt;/jpg_quality&gt;</v>
      </c>
      <c r="X11" t="str">
        <f>CONCATENATE("&lt;details&gt;",'Raw Metadata'!M10,,,"&lt;/details&gt;")</f>
        <v>&lt;details&gt;myp_record_details.html#9&lt;/details&gt;</v>
      </c>
      <c r="Y11" t="str">
        <f>CONCATENATE("&lt;rights&gt;",'Raw Metadata'!X10,"&lt;/rights&gt;")</f>
        <v>&lt;rights&gt;This work is licensed under a Creative Commons license, available for viewing at http://creativecommons.org/licenses/by-nc/2.0/&lt;/rights&gt;</v>
      </c>
      <c r="Z11" t="str">
        <f>CONCATENATE("&lt;wordlist_no_repetition&gt;",'Raw Metadata'!Z10,"&lt;/wordlist_no_repetition&gt;")</f>
        <v>&lt;wordlist_no_repetition&gt;&lt;/wordlist_no_repetition&gt;</v>
      </c>
      <c r="AA11" t="str">
        <f>CONCATENATE("&lt;link_within_wordlist&gt;",'Raw Metadata'!AB10,"&lt;/link_within_wordlist&gt;")</f>
        <v>&lt;link_within_wordlist&gt;myp_word-list_1995_03.html#69&lt;/link_within_wordlist&gt;</v>
      </c>
      <c r="AB11" t="s">
        <v>16</v>
      </c>
    </row>
    <row r="12" spans="1:28" ht="20.25">
      <c r="A12" t="s">
        <v>15</v>
      </c>
      <c r="B12" t="str">
        <f>CONCATENATE("&lt;entry&gt;",'Raw Metadata'!A11,"&lt;/entry&gt;")</f>
        <v>&lt;entry&gt;10&lt;/entry&gt;</v>
      </c>
      <c r="C12" t="str">
        <f>CONCATENATE("&lt;lang_name&gt;",'Raw Metadata'!N11,"&lt;/lang_name&gt;")</f>
        <v>&lt;lang_name&gt;Piraha&lt;/lang_name&gt;</v>
      </c>
      <c r="D12" t="str">
        <f>CONCATENATE("&lt;sil_code&gt;",'Raw Metadata'!O11,"&lt;/sil_code&gt;")</f>
        <v>&lt;sil_code&gt;MYP&lt;/sil_code&gt;</v>
      </c>
      <c r="E12" t="str">
        <f>CONCATENATE("&lt;content&gt;",'Raw Metadata'!P11,"&lt;/content&gt;")</f>
        <v>&lt;content&gt;Word List&lt;/content&gt;</v>
      </c>
      <c r="F12" t="str">
        <f>CONCATENATE("&lt;recording_location&gt;",'Raw Metadata'!Q11,"&lt;/recording_location&gt;")</f>
        <v>&lt;recording_location&gt;Pirahã Settlement, Brazil&lt;/recording_location&gt;</v>
      </c>
      <c r="G12" t="str">
        <f>CONCATENATE("&lt;recording_date&gt;",'Raw Metadata'!R11,"&lt;/recording_date&gt;")</f>
        <v>&lt;recording_date&gt;28 June, 1995&lt;/recording_date&gt;</v>
      </c>
      <c r="H12" t="str">
        <f>CONCATENATE("&lt;fieldworkers&gt;",'Raw Metadata'!S11,"&lt;/fieldworkers&gt;")</f>
        <v>&lt;fieldworkers&gt;Peter Ladefoged, Daniel Everett, Keren Everett&lt;/fieldworkers&gt;</v>
      </c>
      <c r="I12" t="str">
        <f>CONCATENATE("&lt;speakers&gt;",'Raw Metadata'!T11,"&lt;/speakers&gt;")</f>
        <v>&lt;speakers&gt;Xagabi M)&lt;/speakers&gt;</v>
      </c>
      <c r="J12" t="str">
        <f>CONCATENATE("&lt;filename_audio&gt;",'Raw Metadata'!B11,"&lt;/filename_audio&gt;")</f>
        <v>&lt;filename_audio&gt;myp_word-list_1995_10&lt;/filename_audio&gt;</v>
      </c>
      <c r="K12" t="str">
        <f>CONCATENATE("&lt;filename_wav&gt;",'Raw Metadata'!C11,"&lt;/filename_wav&gt;")</f>
        <v>&lt;filename_wav&gt;myp_word-list_1995_10.wav&lt;/filename_wav&gt;</v>
      </c>
      <c r="L12" t="str">
        <f>CONCATENATE("&lt;filename_mp3&gt;",'Raw Metadata'!D11,"&lt;/filename_mp3&gt;")</f>
        <v>&lt;filename_mp3&gt;myp_word-list_1995_10.mp3&lt;/filename_mp3&gt;</v>
      </c>
      <c r="M12" t="str">
        <f>CONCATENATE("&lt;wav_quality&gt;",'Raw Metadata'!U11,"&lt;/wav_quality&gt;")</f>
        <v>&lt;wav_quality&gt;48K, 16-bit sound depth (bit rate=768 kbps)&lt;/wav_quality&gt;</v>
      </c>
      <c r="N12" t="str">
        <f>CONCATENATE("&lt;mp3_quality&gt;",'Raw Metadata'!V11,"&lt;/mp3_quality&gt;")</f>
        <v>&lt;mp3_quality&gt;56 kpbs&lt;/mp3_quality&gt;</v>
      </c>
      <c r="O12" t="str">
        <f>CONCATENATE("&lt;original_medium&gt;",'Raw Metadata'!W11,"&lt;/original_medium&gt;")</f>
        <v>&lt;original_medium&gt;48K DAT&lt;/original_medium&gt;</v>
      </c>
      <c r="P12" t="str">
        <f>CONCATENATE("&lt;wordlist&gt;",'Raw Metadata'!E11,"&lt;/wordlist&gt;")</f>
        <v>&lt;wordlist&gt;myp_word-list_1995_04.html&lt;/wordlist&gt;</v>
      </c>
      <c r="Q12" t="str">
        <f>CONCATENATE("&lt;wordlist_entries&gt;",'Raw Metadata'!F11,"&lt;/wordlist_entries&gt;")</f>
        <v>&lt;wordlist_entries&gt;1 - 42&lt;/wordlist_entries&gt;</v>
      </c>
      <c r="R12" t="str">
        <f>CONCATENATE("&lt;image_tif&gt;",'Raw Metadata'!I11,"&lt;/image_tif&gt;")</f>
        <v>&lt;image_tif&gt;myp_word-list_1995_13.tif&lt;/image_tif&gt;</v>
      </c>
      <c r="S12" t="str">
        <f>CONCATENATE("&lt;image_tif2&gt;",'Raw Metadata'!J11,"&lt;/image_tif2&gt;")</f>
        <v>&lt;image_tif2&gt;myp_word-list_1995_14.tif&lt;/image_tif2&gt;</v>
      </c>
      <c r="T12" t="str">
        <f>CONCATENATE("&lt;image_jpg&gt;",'Raw Metadata'!G11,"&lt;/image_jpg&gt;")</f>
        <v>&lt;image_jpg&gt;myp_word-list_1995_13.jpg&lt;/image_jpg&gt;</v>
      </c>
      <c r="U12" t="str">
        <f>CONCATENATE("&lt;image_jpg2&gt;",'Raw Metadata'!H11,"&lt;/image_jpg2&gt;")</f>
        <v>&lt;image_jpg2&gt;myp_word-list_1995_14.jpg&lt;/image_jpg2&gt;</v>
      </c>
      <c r="V12" t="str">
        <f>CONCATENATE("&lt;tif_quality&gt;",'Raw Metadata'!K11,"&lt;/tif_quality&gt;")</f>
        <v>&lt;tif_quality&gt;300 dpi&lt;/tif_quality&gt;</v>
      </c>
      <c r="W12" t="str">
        <f>CONCATENATE("&lt;jpg_quality&gt;",'Raw Metadata'!L11,"&lt;/jpg_quality&gt;")</f>
        <v>&lt;jpg_quality&gt;300 dpi&lt;/jpg_quality&gt;</v>
      </c>
      <c r="X12" t="str">
        <f>CONCATENATE("&lt;details&gt;",'Raw Metadata'!M11,,,"&lt;/details&gt;")</f>
        <v>&lt;details&gt;myp_record_details.html#10&lt;/details&gt;</v>
      </c>
      <c r="Y12" t="str">
        <f>CONCATENATE("&lt;rights&gt;",'Raw Metadata'!X11,"&lt;/rights&gt;")</f>
        <v>&lt;rights&gt;This work is licensed under a Creative Commons license, available for viewing at http://creativecommons.org/licenses/by-nc/2.0/&lt;/rights&gt;</v>
      </c>
      <c r="Z12" t="str">
        <f>CONCATENATE("&lt;wordlist_no_repetition&gt;",'Raw Metadata'!Z11,"&lt;/wordlist_no_repetition&gt;")</f>
        <v>&lt;wordlist_no_repetition&gt;myp_word-list_1995_04.html&lt;/wordlist_no_repetition&gt;</v>
      </c>
      <c r="AA12" t="str">
        <f>CONCATENATE("&lt;link_within_wordlist&gt;",'Raw Metadata'!AB11,"&lt;/link_within_wordlist&gt;")</f>
        <v>&lt;link_within_wordlist&gt;myp_word-list_1995_04.html#1&lt;/link_within_wordlist&gt;</v>
      </c>
      <c r="AB12" t="s">
        <v>16</v>
      </c>
    </row>
    <row r="13" spans="1:28" ht="20.25">
      <c r="A13" t="s">
        <v>15</v>
      </c>
      <c r="B13" t="str">
        <f>CONCATENATE("&lt;entry&gt;",'Raw Metadata'!A12,"&lt;/entry&gt;")</f>
        <v>&lt;entry&gt;11&lt;/entry&gt;</v>
      </c>
      <c r="C13" t="str">
        <f>CONCATENATE("&lt;lang_name&gt;",'Raw Metadata'!N12,"&lt;/lang_name&gt;")</f>
        <v>&lt;lang_name&gt;Piraha&lt;/lang_name&gt;</v>
      </c>
      <c r="D13" t="str">
        <f>CONCATENATE("&lt;sil_code&gt;",'Raw Metadata'!O12,"&lt;/sil_code&gt;")</f>
        <v>&lt;sil_code&gt;MYP&lt;/sil_code&gt;</v>
      </c>
      <c r="E13" t="str">
        <f>CONCATENATE("&lt;content&gt;",'Raw Metadata'!P12,"&lt;/content&gt;")</f>
        <v>&lt;content&gt;Word List&lt;/content&gt;</v>
      </c>
      <c r="F13" t="str">
        <f>CONCATENATE("&lt;recording_location&gt;",'Raw Metadata'!Q12,"&lt;/recording_location&gt;")</f>
        <v>&lt;recording_location&gt;Pirahã Settlement, Brazil&lt;/recording_location&gt;</v>
      </c>
      <c r="G13" t="str">
        <f>CONCATENATE("&lt;recording_date&gt;",'Raw Metadata'!R12,"&lt;/recording_date&gt;")</f>
        <v>&lt;recording_date&gt;28 June, 1995&lt;/recording_date&gt;</v>
      </c>
      <c r="H13" t="str">
        <f>CONCATENATE("&lt;fieldworkers&gt;",'Raw Metadata'!S12,"&lt;/fieldworkers&gt;")</f>
        <v>&lt;fieldworkers&gt;Peter Ladefoged, Daniel Everett, Keren Everett&lt;/fieldworkers&gt;</v>
      </c>
      <c r="I13" t="str">
        <f>CONCATENATE("&lt;speakers&gt;",'Raw Metadata'!T12,"&lt;/speakers&gt;")</f>
        <v>&lt;speakers&gt;Xagabi M)&lt;/speakers&gt;</v>
      </c>
      <c r="J13" t="str">
        <f>CONCATENATE("&lt;filename_audio&gt;",'Raw Metadata'!B12,"&lt;/filename_audio&gt;")</f>
        <v>&lt;filename_audio&gt;myp_word-list_1995_11&lt;/filename_audio&gt;</v>
      </c>
      <c r="K13" t="str">
        <f>CONCATENATE("&lt;filename_wav&gt;",'Raw Metadata'!C12,"&lt;/filename_wav&gt;")</f>
        <v>&lt;filename_wav&gt;myp_word-list_1995_11.wav&lt;/filename_wav&gt;</v>
      </c>
      <c r="L13" t="str">
        <f>CONCATENATE("&lt;filename_mp3&gt;",'Raw Metadata'!D12,"&lt;/filename_mp3&gt;")</f>
        <v>&lt;filename_mp3&gt;myp_word-list_1995_11.mp3&lt;/filename_mp3&gt;</v>
      </c>
      <c r="M13" t="str">
        <f>CONCATENATE("&lt;wav_quality&gt;",'Raw Metadata'!U12,"&lt;/wav_quality&gt;")</f>
        <v>&lt;wav_quality&gt;48K, 16-bit sound depth (bit rate=768 kbps)&lt;/wav_quality&gt;</v>
      </c>
      <c r="N13" t="str">
        <f>CONCATENATE("&lt;mp3_quality&gt;",'Raw Metadata'!V12,"&lt;/mp3_quality&gt;")</f>
        <v>&lt;mp3_quality&gt;56 kpbs&lt;/mp3_quality&gt;</v>
      </c>
      <c r="O13" t="str">
        <f>CONCATENATE("&lt;original_medium&gt;",'Raw Metadata'!W12,"&lt;/original_medium&gt;")</f>
        <v>&lt;original_medium&gt;48K DAT&lt;/original_medium&gt;</v>
      </c>
      <c r="P13" t="str">
        <f>CONCATENATE("&lt;wordlist&gt;",'Raw Metadata'!E12,"&lt;/wordlist&gt;")</f>
        <v>&lt;wordlist&gt;myp_word-list_1995_04.html&lt;/wordlist&gt;</v>
      </c>
      <c r="Q13" t="str">
        <f>CONCATENATE("&lt;wordlist_entries&gt;",'Raw Metadata'!F12,"&lt;/wordlist_entries&gt;")</f>
        <v>&lt;wordlist_entries&gt;43 - 67&lt;/wordlist_entries&gt;</v>
      </c>
      <c r="R13" t="str">
        <f>CONCATENATE("&lt;image_tif&gt;",'Raw Metadata'!I12,"&lt;/image_tif&gt;")</f>
        <v>&lt;image_tif&gt;myp_word-list_1995_14.tif&lt;/image_tif&gt;</v>
      </c>
      <c r="S13" t="str">
        <f>CONCATENATE("&lt;image_tif2&gt;",'Raw Metadata'!J12,"&lt;/image_tif2&gt;")</f>
        <v>&lt;image_tif2&gt;myp_word-list_1995_15.tif&lt;/image_tif2&gt;</v>
      </c>
      <c r="T13" t="str">
        <f>CONCATENATE("&lt;image_jpg&gt;",'Raw Metadata'!G12,"&lt;/image_jpg&gt;")</f>
        <v>&lt;image_jpg&gt;myp_word-list_1995_14.jpg&lt;/image_jpg&gt;</v>
      </c>
      <c r="U13" t="str">
        <f>CONCATENATE("&lt;image_jpg2&gt;",'Raw Metadata'!H12,"&lt;/image_jpg2&gt;")</f>
        <v>&lt;image_jpg2&gt;myp_word-list_1995_15.jpg&lt;/image_jpg2&gt;</v>
      </c>
      <c r="V13" t="str">
        <f>CONCATENATE("&lt;tif_quality&gt;",'Raw Metadata'!K12,"&lt;/tif_quality&gt;")</f>
        <v>&lt;tif_quality&gt;300 dpi&lt;/tif_quality&gt;</v>
      </c>
      <c r="W13" t="str">
        <f>CONCATENATE("&lt;jpg_quality&gt;",'Raw Metadata'!L12,"&lt;/jpg_quality&gt;")</f>
        <v>&lt;jpg_quality&gt;300 dpi&lt;/jpg_quality&gt;</v>
      </c>
      <c r="X13" t="str">
        <f>CONCATENATE("&lt;details&gt;",'Raw Metadata'!M12,,,"&lt;/details&gt;")</f>
        <v>&lt;details&gt;myp_record_details.html#11&lt;/details&gt;</v>
      </c>
      <c r="Y13" t="str">
        <f>CONCATENATE("&lt;rights&gt;",'Raw Metadata'!X12,"&lt;/rights&gt;")</f>
        <v>&lt;rights&gt;This work is licensed under a Creative Commons license, available for viewing at http://creativecommons.org/licenses/by-nc/2.0/&lt;/rights&gt;</v>
      </c>
      <c r="Z13" t="str">
        <f>CONCATENATE("&lt;wordlist_no_repetition&gt;",'Raw Metadata'!Z12,"&lt;/wordlist_no_repetition&gt;")</f>
        <v>&lt;wordlist_no_repetition&gt;&lt;/wordlist_no_repetition&gt;</v>
      </c>
      <c r="AA13" t="str">
        <f>CONCATENATE("&lt;link_within_wordlist&gt;",'Raw Metadata'!AB12,"&lt;/link_within_wordlist&gt;")</f>
        <v>&lt;link_within_wordlist&gt;myp_word-list_1995_04.html#43&lt;/link_within_wordlist&gt;</v>
      </c>
      <c r="AB13" t="s">
        <v>16</v>
      </c>
    </row>
    <row r="14" spans="1:28" ht="20.25">
      <c r="A14" t="s">
        <v>15</v>
      </c>
      <c r="B14" t="str">
        <f>CONCATENATE("&lt;entry&gt;",'Raw Metadata'!A13,"&lt;/entry&gt;")</f>
        <v>&lt;entry&gt;12&lt;/entry&gt;</v>
      </c>
      <c r="C14" t="str">
        <f>CONCATENATE("&lt;lang_name&gt;",'Raw Metadata'!N13,"&lt;/lang_name&gt;")</f>
        <v>&lt;lang_name&gt;Piraha&lt;/lang_name&gt;</v>
      </c>
      <c r="D14" t="str">
        <f>CONCATENATE("&lt;sil_code&gt;",'Raw Metadata'!O13,"&lt;/sil_code&gt;")</f>
        <v>&lt;sil_code&gt;MYP&lt;/sil_code&gt;</v>
      </c>
      <c r="E14" t="str">
        <f>CONCATENATE("&lt;content&gt;",'Raw Metadata'!P13,"&lt;/content&gt;")</f>
        <v>&lt;content&gt;Word List&lt;/content&gt;</v>
      </c>
      <c r="F14" t="str">
        <f>CONCATENATE("&lt;recording_location&gt;",'Raw Metadata'!Q13,"&lt;/recording_location&gt;")</f>
        <v>&lt;recording_location&gt;Pirahã Settlement, Brazil&lt;/recording_location&gt;</v>
      </c>
      <c r="G14" t="str">
        <f>CONCATENATE("&lt;recording_date&gt;",'Raw Metadata'!R13,"&lt;/recording_date&gt;")</f>
        <v>&lt;recording_date&gt;28 June, 1995&lt;/recording_date&gt;</v>
      </c>
      <c r="H14" t="str">
        <f>CONCATENATE("&lt;fieldworkers&gt;",'Raw Metadata'!S13,"&lt;/fieldworkers&gt;")</f>
        <v>&lt;fieldworkers&gt;Peter Ladefoged, Daniel Everett, Keren Everett&lt;/fieldworkers&gt;</v>
      </c>
      <c r="I14" t="str">
        <f>CONCATENATE("&lt;speakers&gt;",'Raw Metadata'!T13,"&lt;/speakers&gt;")</f>
        <v>&lt;speakers&gt;Xagabi M)&lt;/speakers&gt;</v>
      </c>
      <c r="J14" t="str">
        <f>CONCATENATE("&lt;filename_audio&gt;",'Raw Metadata'!B13,"&lt;/filename_audio&gt;")</f>
        <v>&lt;filename_audio&gt;myp_word-list_1995_12&lt;/filename_audio&gt;</v>
      </c>
      <c r="K14" t="str">
        <f>CONCATENATE("&lt;filename_wav&gt;",'Raw Metadata'!C13,"&lt;/filename_wav&gt;")</f>
        <v>&lt;filename_wav&gt;myp_word-list_1995_12.wav&lt;/filename_wav&gt;</v>
      </c>
      <c r="L14" t="str">
        <f>CONCATENATE("&lt;filename_mp3&gt;",'Raw Metadata'!D13,"&lt;/filename_mp3&gt;")</f>
        <v>&lt;filename_mp3&gt;myp_word-list_1995_12.mp3&lt;/filename_mp3&gt;</v>
      </c>
      <c r="M14" t="str">
        <f>CONCATENATE("&lt;wav_quality&gt;",'Raw Metadata'!U13,"&lt;/wav_quality&gt;")</f>
        <v>&lt;wav_quality&gt;48K, 16-bit sound depth (bit rate=768 kbps)&lt;/wav_quality&gt;</v>
      </c>
      <c r="N14" t="str">
        <f>CONCATENATE("&lt;mp3_quality&gt;",'Raw Metadata'!V13,"&lt;/mp3_quality&gt;")</f>
        <v>&lt;mp3_quality&gt;56 kpbs&lt;/mp3_quality&gt;</v>
      </c>
      <c r="O14" t="str">
        <f>CONCATENATE("&lt;original_medium&gt;",'Raw Metadata'!W13,"&lt;/original_medium&gt;")</f>
        <v>&lt;original_medium&gt;48K DAT&lt;/original_medium&gt;</v>
      </c>
      <c r="P14" t="str">
        <f>CONCATENATE("&lt;wordlist&gt;",'Raw Metadata'!E13,"&lt;/wordlist&gt;")</f>
        <v>&lt;wordlist&gt;myp_word-list_1995_04.html&lt;/wordlist&gt;</v>
      </c>
      <c r="Q14" t="str">
        <f>CONCATENATE("&lt;wordlist_entries&gt;",'Raw Metadata'!F13,"&lt;/wordlist_entries&gt;")</f>
        <v>&lt;wordlist_entries&gt;68 - 93&lt;/wordlist_entries&gt;</v>
      </c>
      <c r="R14" t="str">
        <f>CONCATENATE("&lt;image_tif&gt;",'Raw Metadata'!I13,"&lt;/image_tif&gt;")</f>
        <v>&lt;image_tif&gt;myp_word-list_1995_16.tif&lt;/image_tif&gt;</v>
      </c>
      <c r="S14" t="str">
        <f>CONCATENATE("&lt;image_tif2&gt;",'Raw Metadata'!J13,"&lt;/image_tif2&gt;")</f>
        <v>&lt;image_tif2&gt;&lt;/image_tif2&gt;</v>
      </c>
      <c r="T14" t="str">
        <f>CONCATENATE("&lt;image_jpg&gt;",'Raw Metadata'!G13,"&lt;/image_jpg&gt;")</f>
        <v>&lt;image_jpg&gt;myp_word-list_1995_16.jpg&lt;/image_jpg&gt;</v>
      </c>
      <c r="U14" t="str">
        <f>CONCATENATE("&lt;image_jpg2&gt;",'Raw Metadata'!H13,"&lt;/image_jpg2&gt;")</f>
        <v>&lt;image_jpg2&gt;&lt;/image_jpg2&gt;</v>
      </c>
      <c r="V14" t="str">
        <f>CONCATENATE("&lt;tif_quality&gt;",'Raw Metadata'!K13,"&lt;/tif_quality&gt;")</f>
        <v>&lt;tif_quality&gt;300 dpi&lt;/tif_quality&gt;</v>
      </c>
      <c r="W14" t="str">
        <f>CONCATENATE("&lt;jpg_quality&gt;",'Raw Metadata'!L13,"&lt;/jpg_quality&gt;")</f>
        <v>&lt;jpg_quality&gt;300 dpi&lt;/jpg_quality&gt;</v>
      </c>
      <c r="X14" t="str">
        <f>CONCATENATE("&lt;details&gt;",'Raw Metadata'!M13,,,"&lt;/details&gt;")</f>
        <v>&lt;details&gt;myp_record_details.html#12&lt;/details&gt;</v>
      </c>
      <c r="Y14" t="str">
        <f>CONCATENATE("&lt;rights&gt;",'Raw Metadata'!X13,"&lt;/rights&gt;")</f>
        <v>&lt;rights&gt;This work is licensed under a Creative Commons license, available for viewing at http://creativecommons.org/licenses/by-nc/2.0/&lt;/rights&gt;</v>
      </c>
      <c r="Z14" t="str">
        <f>CONCATENATE("&lt;wordlist_no_repetition&gt;",'Raw Metadata'!Z13,"&lt;/wordlist_no_repetition&gt;")</f>
        <v>&lt;wordlist_no_repetition&gt;&lt;/wordlist_no_repetition&gt;</v>
      </c>
      <c r="AA14" t="str">
        <f>CONCATENATE("&lt;link_within_wordlist&gt;",'Raw Metadata'!AB13,"&lt;/link_within_wordlist&gt;")</f>
        <v>&lt;link_within_wordlist&gt;myp_word-list_1995_04.html#68&lt;/link_within_wordlist&gt;</v>
      </c>
      <c r="AB14" t="s">
        <v>16</v>
      </c>
    </row>
    <row r="15" spans="1:28" ht="20.25">
      <c r="A15" t="s">
        <v>15</v>
      </c>
      <c r="B15" t="str">
        <f>CONCATENATE("&lt;entry&gt;",'Raw Metadata'!A14,"&lt;/entry&gt;")</f>
        <v>&lt;entry&gt;13&lt;/entry&gt;</v>
      </c>
      <c r="C15" t="str">
        <f>CONCATENATE("&lt;lang_name&gt;",'Raw Metadata'!N14,"&lt;/lang_name&gt;")</f>
        <v>&lt;lang_name&gt;Piraha&lt;/lang_name&gt;</v>
      </c>
      <c r="D15" t="str">
        <f>CONCATENATE("&lt;sil_code&gt;",'Raw Metadata'!O14,"&lt;/sil_code&gt;")</f>
        <v>&lt;sil_code&gt;MYP&lt;/sil_code&gt;</v>
      </c>
      <c r="E15" t="str">
        <f>CONCATENATE("&lt;content&gt;",'Raw Metadata'!P14,"&lt;/content&gt;")</f>
        <v>&lt;content&gt;Word List&lt;/content&gt;</v>
      </c>
      <c r="F15" t="str">
        <f>CONCATENATE("&lt;recording_location&gt;",'Raw Metadata'!Q14,"&lt;/recording_location&gt;")</f>
        <v>&lt;recording_location&gt;Pirahã Settlement, Brazil&lt;/recording_location&gt;</v>
      </c>
      <c r="G15" t="str">
        <f>CONCATENATE("&lt;recording_date&gt;",'Raw Metadata'!R14,"&lt;/recording_date&gt;")</f>
        <v>&lt;recording_date&gt;28 June, 1995&lt;/recording_date&gt;</v>
      </c>
      <c r="H15" t="str">
        <f>CONCATENATE("&lt;fieldworkers&gt;",'Raw Metadata'!S14,"&lt;/fieldworkers&gt;")</f>
        <v>&lt;fieldworkers&gt;Peter Ladefoged, Daniel Everett, Keren Everett&lt;/fieldworkers&gt;</v>
      </c>
      <c r="I15" t="str">
        <f>CONCATENATE("&lt;speakers&gt;",'Raw Metadata'!T14,"&lt;/speakers&gt;")</f>
        <v>&lt;speakers&gt;Tapai (small boy)&lt;/speakers&gt;</v>
      </c>
      <c r="J15" t="str">
        <f>CONCATENATE("&lt;filename_audio&gt;",'Raw Metadata'!B14,"&lt;/filename_audio&gt;")</f>
        <v>&lt;filename_audio&gt;myp_word-list_1995_13&lt;/filename_audio&gt;</v>
      </c>
      <c r="K15" t="str">
        <f>CONCATENATE("&lt;filename_wav&gt;",'Raw Metadata'!C14,"&lt;/filename_wav&gt;")</f>
        <v>&lt;filename_wav&gt;myp_word-list_1995_13.wav&lt;/filename_wav&gt;</v>
      </c>
      <c r="L15" t="str">
        <f>CONCATENATE("&lt;filename_mp3&gt;",'Raw Metadata'!D14,"&lt;/filename_mp3&gt;")</f>
        <v>&lt;filename_mp3&gt;myp_word-list_1995_13.mp3&lt;/filename_mp3&gt;</v>
      </c>
      <c r="M15" t="str">
        <f>CONCATENATE("&lt;wav_quality&gt;",'Raw Metadata'!U14,"&lt;/wav_quality&gt;")</f>
        <v>&lt;wav_quality&gt;48K, 16-bit sound depth (bit rate=768 kbps)&lt;/wav_quality&gt;</v>
      </c>
      <c r="N15" t="str">
        <f>CONCATENATE("&lt;mp3_quality&gt;",'Raw Metadata'!V14,"&lt;/mp3_quality&gt;")</f>
        <v>&lt;mp3_quality&gt;56 kpbs&lt;/mp3_quality&gt;</v>
      </c>
      <c r="O15" t="str">
        <f>CONCATENATE("&lt;original_medium&gt;",'Raw Metadata'!W14,"&lt;/original_medium&gt;")</f>
        <v>&lt;original_medium&gt;48K DAT&lt;/original_medium&gt;</v>
      </c>
      <c r="P15" t="str">
        <f>CONCATENATE("&lt;wordlist&gt;",'Raw Metadata'!E14,"&lt;/wordlist&gt;")</f>
        <v>&lt;wordlist&gt;myp_word-list_1995_05.html&lt;/wordlist&gt;</v>
      </c>
      <c r="Q15" t="str">
        <f>CONCATENATE("&lt;wordlist_entries&gt;",'Raw Metadata'!F14,"&lt;/wordlist_entries&gt;")</f>
        <v>&lt;wordlist_entries&gt;1 - 19&lt;/wordlist_entries&gt;</v>
      </c>
      <c r="R15" t="str">
        <f>CONCATENATE("&lt;image_tif&gt;",'Raw Metadata'!I14,"&lt;/image_tif&gt;")</f>
        <v>&lt;image_tif&gt;myp_word-list_1995_13.tif&lt;/image_tif&gt;</v>
      </c>
      <c r="S15" t="str">
        <f>CONCATENATE("&lt;image_tif2&gt;",'Raw Metadata'!J14,"&lt;/image_tif2&gt;")</f>
        <v>&lt;image_tif2&gt;&lt;/image_tif2&gt;</v>
      </c>
      <c r="T15" t="str">
        <f>CONCATENATE("&lt;image_jpg&gt;",'Raw Metadata'!G14,"&lt;/image_jpg&gt;")</f>
        <v>&lt;image_jpg&gt;myp_word-list_1995_13.jpg&lt;/image_jpg&gt;</v>
      </c>
      <c r="U15" t="str">
        <f>CONCATENATE("&lt;image_jpg2&gt;",'Raw Metadata'!H14,"&lt;/image_jpg2&gt;")</f>
        <v>&lt;image_jpg2&gt;&lt;/image_jpg2&gt;</v>
      </c>
      <c r="V15" t="str">
        <f>CONCATENATE("&lt;tif_quality&gt;",'Raw Metadata'!K14,"&lt;/tif_quality&gt;")</f>
        <v>&lt;tif_quality&gt;300 dpi&lt;/tif_quality&gt;</v>
      </c>
      <c r="W15" t="str">
        <f>CONCATENATE("&lt;jpg_quality&gt;",'Raw Metadata'!L14,"&lt;/jpg_quality&gt;")</f>
        <v>&lt;jpg_quality&gt;300 dpi&lt;/jpg_quality&gt;</v>
      </c>
      <c r="X15" t="str">
        <f>CONCATENATE("&lt;details&gt;",'Raw Metadata'!M14,,,"&lt;/details&gt;")</f>
        <v>&lt;details&gt;myp_record_details.html#13&lt;/details&gt;</v>
      </c>
      <c r="Y15" t="str">
        <f>CONCATENATE("&lt;rights&gt;",'Raw Metadata'!X14,"&lt;/rights&gt;")</f>
        <v>&lt;rights&gt;This work is licensed under a Creative Commons license, available for viewing at http://creativecommons.org/licenses/by-nc/2.0/&lt;/rights&gt;</v>
      </c>
      <c r="Z15" t="str">
        <f>CONCATENATE("&lt;wordlist_no_repetition&gt;",'Raw Metadata'!Z14,"&lt;/wordlist_no_repetition&gt;")</f>
        <v>&lt;wordlist_no_repetition&gt;myp_word-list_1995_05.html&lt;/wordlist_no_repetition&gt;</v>
      </c>
      <c r="AA15" t="str">
        <f>CONCATENATE("&lt;link_within_wordlist&gt;",'Raw Metadata'!AB14,"&lt;/link_within_wordlist&gt;")</f>
        <v>&lt;link_within_wordlist&gt;myp_word-list_1995_05.html#1&lt;/link_within_wordlist&gt;</v>
      </c>
      <c r="AB15" t="s">
        <v>16</v>
      </c>
    </row>
    <row r="16" spans="1:28" ht="20.25">
      <c r="A16" t="s">
        <v>15</v>
      </c>
      <c r="B16" t="str">
        <f>CONCATENATE("&lt;entry&gt;",'Raw Metadata'!A15,"&lt;/entry&gt;")</f>
        <v>&lt;entry&gt;14&lt;/entry&gt;</v>
      </c>
      <c r="C16" t="str">
        <f>CONCATENATE("&lt;lang_name&gt;",'Raw Metadata'!N15,"&lt;/lang_name&gt;")</f>
        <v>&lt;lang_name&gt;Piraha&lt;/lang_name&gt;</v>
      </c>
      <c r="D16" t="str">
        <f>CONCATENATE("&lt;sil_code&gt;",'Raw Metadata'!O15,"&lt;/sil_code&gt;")</f>
        <v>&lt;sil_code&gt;MYP&lt;/sil_code&gt;</v>
      </c>
      <c r="E16" t="str">
        <f>CONCATENATE("&lt;content&gt;",'Raw Metadata'!P15,"&lt;/content&gt;")</f>
        <v>&lt;content&gt;Word List&lt;/content&gt;</v>
      </c>
      <c r="F16" t="str">
        <f>CONCATENATE("&lt;recording_location&gt;",'Raw Metadata'!Q15,"&lt;/recording_location&gt;")</f>
        <v>&lt;recording_location&gt;Pirahã Settlement, Brazil&lt;/recording_location&gt;</v>
      </c>
      <c r="G16" t="str">
        <f>CONCATENATE("&lt;recording_date&gt;",'Raw Metadata'!R15,"&lt;/recording_date&gt;")</f>
        <v>&lt;recording_date&gt;28 June, 1995&lt;/recording_date&gt;</v>
      </c>
      <c r="H16" t="str">
        <f>CONCATENATE("&lt;fieldworkers&gt;",'Raw Metadata'!S15,"&lt;/fieldworkers&gt;")</f>
        <v>&lt;fieldworkers&gt;Peter Ladefoged, Daniel Everett, Keren Everett&lt;/fieldworkers&gt;</v>
      </c>
      <c r="I16" t="str">
        <f>CONCATENATE("&lt;speakers&gt;",'Raw Metadata'!T15,"&lt;/speakers&gt;")</f>
        <v>&lt;speakers&gt;Xíaapixoi (F)&lt;/speakers&gt;</v>
      </c>
      <c r="J16" t="str">
        <f>CONCATENATE("&lt;filename_audio&gt;",'Raw Metadata'!B15,"&lt;/filename_audio&gt;")</f>
        <v>&lt;filename_audio&gt;myp_word-list_1995_14&lt;/filename_audio&gt;</v>
      </c>
      <c r="K16" t="str">
        <f>CONCATENATE("&lt;filename_wav&gt;",'Raw Metadata'!C15,"&lt;/filename_wav&gt;")</f>
        <v>&lt;filename_wav&gt;myp_word-list_1995_14.wav&lt;/filename_wav&gt;</v>
      </c>
      <c r="L16" t="str">
        <f>CONCATENATE("&lt;filename_mp3&gt;",'Raw Metadata'!D15,"&lt;/filename_mp3&gt;")</f>
        <v>&lt;filename_mp3&gt;myp_word-list_1995_14.mp3&lt;/filename_mp3&gt;</v>
      </c>
      <c r="M16" t="str">
        <f>CONCATENATE("&lt;wav_quality&gt;",'Raw Metadata'!U15,"&lt;/wav_quality&gt;")</f>
        <v>&lt;wav_quality&gt;48K, 16-bit sound depth (bit rate=768 kbps)&lt;/wav_quality&gt;</v>
      </c>
      <c r="N16" t="str">
        <f>CONCATENATE("&lt;mp3_quality&gt;",'Raw Metadata'!V15,"&lt;/mp3_quality&gt;")</f>
        <v>&lt;mp3_quality&gt;56 kpbs&lt;/mp3_quality&gt;</v>
      </c>
      <c r="O16" t="str">
        <f>CONCATENATE("&lt;original_medium&gt;",'Raw Metadata'!W15,"&lt;/original_medium&gt;")</f>
        <v>&lt;original_medium&gt;48K DAT&lt;/original_medium&gt;</v>
      </c>
      <c r="P16" t="str">
        <f>CONCATENATE("&lt;wordlist&gt;",'Raw Metadata'!E15,"&lt;/wordlist&gt;")</f>
        <v>&lt;wordlist&gt;myp_word-list_1995_06.html&lt;/wordlist&gt;</v>
      </c>
      <c r="Q16" t="str">
        <f>CONCATENATE("&lt;wordlist_entries&gt;",'Raw Metadata'!F15,"&lt;/wordlist_entries&gt;")</f>
        <v>&lt;wordlist_entries&gt;1 - 42&lt;/wordlist_entries&gt;</v>
      </c>
      <c r="R16" t="str">
        <f>CONCATENATE("&lt;image_tif&gt;",'Raw Metadata'!I15,"&lt;/image_tif&gt;")</f>
        <v>&lt;image_tif&gt;myp_word-list_1995_17.tif&lt;/image_tif&gt;</v>
      </c>
      <c r="S16" t="str">
        <f>CONCATENATE("&lt;image_tif2&gt;",'Raw Metadata'!J15,"&lt;/image_tif2&gt;")</f>
        <v>&lt;image_tif2&gt;myp_word-list_1995_18.tif&lt;/image_tif2&gt;</v>
      </c>
      <c r="T16" t="str">
        <f>CONCATENATE("&lt;image_jpg&gt;",'Raw Metadata'!G15,"&lt;/image_jpg&gt;")</f>
        <v>&lt;image_jpg&gt;myp_word-list_1995_17.jpg&lt;/image_jpg&gt;</v>
      </c>
      <c r="U16" t="str">
        <f>CONCATENATE("&lt;image_jpg2&gt;",'Raw Metadata'!H15,"&lt;/image_jpg2&gt;")</f>
        <v>&lt;image_jpg2&gt;myp_word-list_1995_18.jpg&lt;/image_jpg2&gt;</v>
      </c>
      <c r="V16" t="str">
        <f>CONCATENATE("&lt;tif_quality&gt;",'Raw Metadata'!K15,"&lt;/tif_quality&gt;")</f>
        <v>&lt;tif_quality&gt;300 dpi&lt;/tif_quality&gt;</v>
      </c>
      <c r="W16" t="str">
        <f>CONCATENATE("&lt;jpg_quality&gt;",'Raw Metadata'!L15,"&lt;/jpg_quality&gt;")</f>
        <v>&lt;jpg_quality&gt;300 dpi&lt;/jpg_quality&gt;</v>
      </c>
      <c r="X16" t="str">
        <f>CONCATENATE("&lt;details&gt;",'Raw Metadata'!M15,,,"&lt;/details&gt;")</f>
        <v>&lt;details&gt;myp_record_details.html#14&lt;/details&gt;</v>
      </c>
      <c r="Y16" t="str">
        <f>CONCATENATE("&lt;rights&gt;",'Raw Metadata'!X15,"&lt;/rights&gt;")</f>
        <v>&lt;rights&gt;This work is licensed under a Creative Commons license, available for viewing at http://creativecommons.org/licenses/by-nc/2.0/&lt;/rights&gt;</v>
      </c>
      <c r="Z16" t="str">
        <f>CONCATENATE("&lt;wordlist_no_repetition&gt;",'Raw Metadata'!Z15,"&lt;/wordlist_no_repetition&gt;")</f>
        <v>&lt;wordlist_no_repetition&gt;myp_word-list_1995_06.html&lt;/wordlist_no_repetition&gt;</v>
      </c>
      <c r="AA16" t="str">
        <f>CONCATENATE("&lt;link_within_wordlist&gt;",'Raw Metadata'!AB15,"&lt;/link_within_wordlist&gt;")</f>
        <v>&lt;link_within_wordlist&gt;myp_word-list_1995_06.html#1&lt;/link_within_wordlist&gt;</v>
      </c>
      <c r="AB16" t="s">
        <v>16</v>
      </c>
    </row>
    <row r="17" spans="1:28" ht="20.25">
      <c r="A17" t="s">
        <v>15</v>
      </c>
      <c r="B17" t="str">
        <f>CONCATENATE("&lt;entry&gt;",'Raw Metadata'!A16,"&lt;/entry&gt;")</f>
        <v>&lt;entry&gt;15&lt;/entry&gt;</v>
      </c>
      <c r="C17" t="str">
        <f>CONCATENATE("&lt;lang_name&gt;",'Raw Metadata'!N16,"&lt;/lang_name&gt;")</f>
        <v>&lt;lang_name&gt;Piraha&lt;/lang_name&gt;</v>
      </c>
      <c r="D17" t="str">
        <f>CONCATENATE("&lt;sil_code&gt;",'Raw Metadata'!O16,"&lt;/sil_code&gt;")</f>
        <v>&lt;sil_code&gt;MYP&lt;/sil_code&gt;</v>
      </c>
      <c r="E17" t="str">
        <f>CONCATENATE("&lt;content&gt;",'Raw Metadata'!P16,"&lt;/content&gt;")</f>
        <v>&lt;content&gt;Word List&lt;/content&gt;</v>
      </c>
      <c r="F17" t="str">
        <f>CONCATENATE("&lt;recording_location&gt;",'Raw Metadata'!Q16,"&lt;/recording_location&gt;")</f>
        <v>&lt;recording_location&gt;Pirahã Settlement, Brazil&lt;/recording_location&gt;</v>
      </c>
      <c r="G17" t="str">
        <f>CONCATENATE("&lt;recording_date&gt;",'Raw Metadata'!R16,"&lt;/recording_date&gt;")</f>
        <v>&lt;recording_date&gt;28 June, 1995&lt;/recording_date&gt;</v>
      </c>
      <c r="H17" t="str">
        <f>CONCATENATE("&lt;fieldworkers&gt;",'Raw Metadata'!S16,"&lt;/fieldworkers&gt;")</f>
        <v>&lt;fieldworkers&gt;Peter Ladefoged, Daniel Everett, Keren Everett&lt;/fieldworkers&gt;</v>
      </c>
      <c r="I17" t="str">
        <f>CONCATENATE("&lt;speakers&gt;",'Raw Metadata'!T16,"&lt;/speakers&gt;")</f>
        <v>&lt;speakers&gt;Xíaapixoi (F)&lt;/speakers&gt;</v>
      </c>
      <c r="J17" t="str">
        <f>CONCATENATE("&lt;filename_audio&gt;",'Raw Metadata'!B16,"&lt;/filename_audio&gt;")</f>
        <v>&lt;filename_audio&gt;myp_word-list_1995_15&lt;/filename_audio&gt;</v>
      </c>
      <c r="K17" t="str">
        <f>CONCATENATE("&lt;filename_wav&gt;",'Raw Metadata'!C16,"&lt;/filename_wav&gt;")</f>
        <v>&lt;filename_wav&gt;myp_word-list_1995_15.wav&lt;/filename_wav&gt;</v>
      </c>
      <c r="L17" t="str">
        <f>CONCATENATE("&lt;filename_mp3&gt;",'Raw Metadata'!D16,"&lt;/filename_mp3&gt;")</f>
        <v>&lt;filename_mp3&gt;myp_word-list_1995_15.mp3&lt;/filename_mp3&gt;</v>
      </c>
      <c r="M17" t="str">
        <f>CONCATENATE("&lt;wav_quality&gt;",'Raw Metadata'!U16,"&lt;/wav_quality&gt;")</f>
        <v>&lt;wav_quality&gt;48K, 16-bit sound depth (bit rate=768 kbps)&lt;/wav_quality&gt;</v>
      </c>
      <c r="N17" t="str">
        <f>CONCATENATE("&lt;mp3_quality&gt;",'Raw Metadata'!V16,"&lt;/mp3_quality&gt;")</f>
        <v>&lt;mp3_quality&gt;56 kpbs&lt;/mp3_quality&gt;</v>
      </c>
      <c r="O17" t="str">
        <f>CONCATENATE("&lt;original_medium&gt;",'Raw Metadata'!W16,"&lt;/original_medium&gt;")</f>
        <v>&lt;original_medium&gt;48K DAT&lt;/original_medium&gt;</v>
      </c>
      <c r="P17" t="str">
        <f>CONCATENATE("&lt;wordlist&gt;",'Raw Metadata'!E16,"&lt;/wordlist&gt;")</f>
        <v>&lt;wordlist&gt;myp_word-list_1995_06.html&lt;/wordlist&gt;</v>
      </c>
      <c r="Q17" t="str">
        <f>CONCATENATE("&lt;wordlist_entries&gt;",'Raw Metadata'!F16,"&lt;/wordlist_entries&gt;")</f>
        <v>&lt;wordlist_entries&gt;43- 67&lt;/wordlist_entries&gt;</v>
      </c>
      <c r="R17" t="str">
        <f>CONCATENATE("&lt;image_tif&gt;",'Raw Metadata'!I16,"&lt;/image_tif&gt;")</f>
        <v>&lt;image_tif&gt;myp_word-list_1995_18.tif&lt;/image_tif&gt;</v>
      </c>
      <c r="S17" t="str">
        <f>CONCATENATE("&lt;image_tif2&gt;",'Raw Metadata'!J16,"&lt;/image_tif2&gt;")</f>
        <v>&lt;image_tif2&gt;myp_word-list_1995_19.tif&lt;/image_tif2&gt;</v>
      </c>
      <c r="T17" t="str">
        <f>CONCATENATE("&lt;image_jpg&gt;",'Raw Metadata'!G16,"&lt;/image_jpg&gt;")</f>
        <v>&lt;image_jpg&gt;myp_word-list_1995_18.jpg&lt;/image_jpg&gt;</v>
      </c>
      <c r="U17" t="str">
        <f>CONCATENATE("&lt;image_jpg2&gt;",'Raw Metadata'!H16,"&lt;/image_jpg2&gt;")</f>
        <v>&lt;image_jpg2&gt;myp_word-list_1995_19.jpg&lt;/image_jpg2&gt;</v>
      </c>
      <c r="V17" t="str">
        <f>CONCATENATE("&lt;tif_quality&gt;",'Raw Metadata'!K16,"&lt;/tif_quality&gt;")</f>
        <v>&lt;tif_quality&gt;300 dpi&lt;/tif_quality&gt;</v>
      </c>
      <c r="W17" t="str">
        <f>CONCATENATE("&lt;jpg_quality&gt;",'Raw Metadata'!L16,"&lt;/jpg_quality&gt;")</f>
        <v>&lt;jpg_quality&gt;300 dpi&lt;/jpg_quality&gt;</v>
      </c>
      <c r="X17" t="str">
        <f>CONCATENATE("&lt;details&gt;",'Raw Metadata'!M16,,,"&lt;/details&gt;")</f>
        <v>&lt;details&gt;myp_record_details.html#15&lt;/details&gt;</v>
      </c>
      <c r="Y17" t="str">
        <f>CONCATENATE("&lt;rights&gt;",'Raw Metadata'!X16,"&lt;/rights&gt;")</f>
        <v>&lt;rights&gt;This work is licensed under a Creative Commons license, available for viewing at http://creativecommons.org/licenses/by-nc/2.0/&lt;/rights&gt;</v>
      </c>
      <c r="Z17" t="str">
        <f>CONCATENATE("&lt;wordlist_no_repetition&gt;",'Raw Metadata'!Z16,"&lt;/wordlist_no_repetition&gt;")</f>
        <v>&lt;wordlist_no_repetition&gt;&lt;/wordlist_no_repetition&gt;</v>
      </c>
      <c r="AA17" t="str">
        <f>CONCATENATE("&lt;link_within_wordlist&gt;",'Raw Metadata'!AB16,"&lt;/link_within_wordlist&gt;")</f>
        <v>&lt;link_within_wordlist&gt;myp_word-list_1995_06.html#43&lt;/link_within_wordlist&gt;</v>
      </c>
      <c r="AB17" t="s">
        <v>16</v>
      </c>
    </row>
    <row r="18" spans="1:28" ht="20.25">
      <c r="A18" t="s">
        <v>15</v>
      </c>
      <c r="B18" t="str">
        <f>CONCATENATE("&lt;entry&gt;",'Raw Metadata'!A17,"&lt;/entry&gt;")</f>
        <v>&lt;entry&gt;16&lt;/entry&gt;</v>
      </c>
      <c r="C18" t="str">
        <f>CONCATENATE("&lt;lang_name&gt;",'Raw Metadata'!N17,"&lt;/lang_name&gt;")</f>
        <v>&lt;lang_name&gt;Piraha&lt;/lang_name&gt;</v>
      </c>
      <c r="D18" t="str">
        <f>CONCATENATE("&lt;sil_code&gt;",'Raw Metadata'!O17,"&lt;/sil_code&gt;")</f>
        <v>&lt;sil_code&gt;MYP&lt;/sil_code&gt;</v>
      </c>
      <c r="E18" t="str">
        <f>CONCATENATE("&lt;content&gt;",'Raw Metadata'!P17,"&lt;/content&gt;")</f>
        <v>&lt;content&gt;Word List&lt;/content&gt;</v>
      </c>
      <c r="F18" t="str">
        <f>CONCATENATE("&lt;recording_location&gt;",'Raw Metadata'!Q17,"&lt;/recording_location&gt;")</f>
        <v>&lt;recording_location&gt;Pirahã Settlement, Brazil&lt;/recording_location&gt;</v>
      </c>
      <c r="G18" t="str">
        <f>CONCATENATE("&lt;recording_date&gt;",'Raw Metadata'!R17,"&lt;/recording_date&gt;")</f>
        <v>&lt;recording_date&gt;28 June, 1995&lt;/recording_date&gt;</v>
      </c>
      <c r="H18" t="str">
        <f>CONCATENATE("&lt;fieldworkers&gt;",'Raw Metadata'!S17,"&lt;/fieldworkers&gt;")</f>
        <v>&lt;fieldworkers&gt;Peter Ladefoged, Daniel Everett, Keren Everett&lt;/fieldworkers&gt;</v>
      </c>
      <c r="I18" t="str">
        <f>CONCATENATE("&lt;speakers&gt;",'Raw Metadata'!T17,"&lt;/speakers&gt;")</f>
        <v>&lt;speakers&gt;Xíaapixoi (F)&lt;/speakers&gt;</v>
      </c>
      <c r="J18" t="str">
        <f>CONCATENATE("&lt;filename_audio&gt;",'Raw Metadata'!B17,"&lt;/filename_audio&gt;")</f>
        <v>&lt;filename_audio&gt;myp_word-list_1995_16&lt;/filename_audio&gt;</v>
      </c>
      <c r="K18" t="str">
        <f>CONCATENATE("&lt;filename_wav&gt;",'Raw Metadata'!C17,"&lt;/filename_wav&gt;")</f>
        <v>&lt;filename_wav&gt;myp_word-list_1995_16.wav&lt;/filename_wav&gt;</v>
      </c>
      <c r="L18" t="str">
        <f>CONCATENATE("&lt;filename_mp3&gt;",'Raw Metadata'!D17,"&lt;/filename_mp3&gt;")</f>
        <v>&lt;filename_mp3&gt;myp_word-list_1995_16.mp3&lt;/filename_mp3&gt;</v>
      </c>
      <c r="M18" t="str">
        <f>CONCATENATE("&lt;wav_quality&gt;",'Raw Metadata'!U17,"&lt;/wav_quality&gt;")</f>
        <v>&lt;wav_quality&gt;48K, 16-bit sound depth (bit rate=768 kbps)&lt;/wav_quality&gt;</v>
      </c>
      <c r="N18" t="str">
        <f>CONCATENATE("&lt;mp3_quality&gt;",'Raw Metadata'!V17,"&lt;/mp3_quality&gt;")</f>
        <v>&lt;mp3_quality&gt;56 kpbs&lt;/mp3_quality&gt;</v>
      </c>
      <c r="O18" t="str">
        <f>CONCATENATE("&lt;original_medium&gt;",'Raw Metadata'!W17,"&lt;/original_medium&gt;")</f>
        <v>&lt;original_medium&gt;48K DAT&lt;/original_medium&gt;</v>
      </c>
      <c r="P18" t="str">
        <f>CONCATENATE("&lt;wordlist&gt;",'Raw Metadata'!E17,"&lt;/wordlist&gt;")</f>
        <v>&lt;wordlist&gt;myp_word-list_1995_06.html&lt;/wordlist&gt;</v>
      </c>
      <c r="Q18" t="str">
        <f>CONCATENATE("&lt;wordlist_entries&gt;",'Raw Metadata'!F17,"&lt;/wordlist_entries&gt;")</f>
        <v>&lt;wordlist_entries&gt;68 - 88&lt;/wordlist_entries&gt;</v>
      </c>
      <c r="R18" t="str">
        <f>CONCATENATE("&lt;image_tif&gt;",'Raw Metadata'!I17,"&lt;/image_tif&gt;")</f>
        <v>&lt;image_tif&gt;myp_word-list_1995_20.tif&lt;/image_tif&gt;</v>
      </c>
      <c r="S18" t="str">
        <f>CONCATENATE("&lt;image_tif2&gt;",'Raw Metadata'!J17,"&lt;/image_tif2&gt;")</f>
        <v>&lt;image_tif2&gt;&lt;/image_tif2&gt;</v>
      </c>
      <c r="T18" t="str">
        <f>CONCATENATE("&lt;image_jpg&gt;",'Raw Metadata'!G17,"&lt;/image_jpg&gt;")</f>
        <v>&lt;image_jpg&gt;myp_word-list_1995_20.jpg&lt;/image_jpg&gt;</v>
      </c>
      <c r="U18" t="str">
        <f>CONCATENATE("&lt;image_jpg2&gt;",'Raw Metadata'!H17,"&lt;/image_jpg2&gt;")</f>
        <v>&lt;image_jpg2&gt;&lt;/image_jpg2&gt;</v>
      </c>
      <c r="V18" t="str">
        <f>CONCATENATE("&lt;tif_quality&gt;",'Raw Metadata'!K17,"&lt;/tif_quality&gt;")</f>
        <v>&lt;tif_quality&gt;300 dpi&lt;/tif_quality&gt;</v>
      </c>
      <c r="W18" t="str">
        <f>CONCATENATE("&lt;jpg_quality&gt;",'Raw Metadata'!L17,"&lt;/jpg_quality&gt;")</f>
        <v>&lt;jpg_quality&gt;300 dpi&lt;/jpg_quality&gt;</v>
      </c>
      <c r="X18" t="str">
        <f>CONCATENATE("&lt;details&gt;",'Raw Metadata'!M17,,,"&lt;/details&gt;")</f>
        <v>&lt;details&gt;myp_record_details.html#16&lt;/details&gt;</v>
      </c>
      <c r="Y18" t="str">
        <f>CONCATENATE("&lt;rights&gt;",'Raw Metadata'!X17,"&lt;/rights&gt;")</f>
        <v>&lt;rights&gt;This work is licensed under a Creative Commons license, available for viewing at http://creativecommons.org/licenses/by-nc/2.0/&lt;/rights&gt;</v>
      </c>
      <c r="Z18" t="str">
        <f>CONCATENATE("&lt;wordlist_no_repetition&gt;",'Raw Metadata'!Z17,"&lt;/wordlist_no_repetition&gt;")</f>
        <v>&lt;wordlist_no_repetition&gt;&lt;/wordlist_no_repetition&gt;</v>
      </c>
      <c r="AA18" t="str">
        <f>CONCATENATE("&lt;link_within_wordlist&gt;",'Raw Metadata'!AB17,"&lt;/link_within_wordlist&gt;")</f>
        <v>&lt;link_within_wordlist&gt;myp_word-list_1995_06.html#68&lt;/link_within_wordlist&gt;</v>
      </c>
      <c r="AB18" t="s">
        <v>16</v>
      </c>
    </row>
    <row r="19" spans="1:28" ht="20.25">
      <c r="A19" t="s">
        <v>15</v>
      </c>
      <c r="B19" t="str">
        <f>CONCATENATE("&lt;entry&gt;",'Raw Metadata'!A18,"&lt;/entry&gt;")</f>
        <v>&lt;entry&gt;17&lt;/entry&gt;</v>
      </c>
      <c r="C19" t="str">
        <f>CONCATENATE("&lt;lang_name&gt;",'Raw Metadata'!N18,"&lt;/lang_name&gt;")</f>
        <v>&lt;lang_name&gt;Piraha&lt;/lang_name&gt;</v>
      </c>
      <c r="D19" t="str">
        <f>CONCATENATE("&lt;sil_code&gt;",'Raw Metadata'!O18,"&lt;/sil_code&gt;")</f>
        <v>&lt;sil_code&gt;MYP&lt;/sil_code&gt;</v>
      </c>
      <c r="E19" t="str">
        <f>CONCATENATE("&lt;content&gt;",'Raw Metadata'!P18,"&lt;/content&gt;")</f>
        <v>&lt;content&gt;Word List&lt;/content&gt;</v>
      </c>
      <c r="F19" t="str">
        <f>CONCATENATE("&lt;recording_location&gt;",'Raw Metadata'!Q18,"&lt;/recording_location&gt;")</f>
        <v>&lt;recording_location&gt;Pirahã Settlement, Brazil&lt;/recording_location&gt;</v>
      </c>
      <c r="G19" t="str">
        <f>CONCATENATE("&lt;recording_date&gt;",'Raw Metadata'!R18,"&lt;/recording_date&gt;")</f>
        <v>&lt;recording_date&gt;28 June, 1995&lt;/recording_date&gt;</v>
      </c>
      <c r="H19" t="str">
        <f>CONCATENATE("&lt;fieldworkers&gt;",'Raw Metadata'!S18,"&lt;/fieldworkers&gt;")</f>
        <v>&lt;fieldworkers&gt;Peter Ladefoged, Daniel Everett, Keren Everett&lt;/fieldworkers&gt;</v>
      </c>
      <c r="I19" t="str">
        <f>CONCATENATE("&lt;speakers&gt;",'Raw Metadata'!T18,"&lt;/speakers&gt;")</f>
        <v>&lt;speakers&gt;Xiáisoxai (F)&lt;/speakers&gt;</v>
      </c>
      <c r="J19" t="str">
        <f>CONCATENATE("&lt;filename_audio&gt;",'Raw Metadata'!B18,"&lt;/filename_audio&gt;")</f>
        <v>&lt;filename_audio&gt;myp_word-list_1995_17&lt;/filename_audio&gt;</v>
      </c>
      <c r="K19" t="str">
        <f>CONCATENATE("&lt;filename_wav&gt;",'Raw Metadata'!C18,"&lt;/filename_wav&gt;")</f>
        <v>&lt;filename_wav&gt;myp_word-list_1995_17.wav&lt;/filename_wav&gt;</v>
      </c>
      <c r="L19" t="str">
        <f>CONCATENATE("&lt;filename_mp3&gt;",'Raw Metadata'!D18,"&lt;/filename_mp3&gt;")</f>
        <v>&lt;filename_mp3&gt;myp_word-list_1995_17.mp3&lt;/filename_mp3&gt;</v>
      </c>
      <c r="M19" t="str">
        <f>CONCATENATE("&lt;wav_quality&gt;",'Raw Metadata'!U18,"&lt;/wav_quality&gt;")</f>
        <v>&lt;wav_quality&gt;48K, 16-bit sound depth (bit rate=768 kbps)&lt;/wav_quality&gt;</v>
      </c>
      <c r="N19" t="str">
        <f>CONCATENATE("&lt;mp3_quality&gt;",'Raw Metadata'!V18,"&lt;/mp3_quality&gt;")</f>
        <v>&lt;mp3_quality&gt;56 kpbs&lt;/mp3_quality&gt;</v>
      </c>
      <c r="O19" t="str">
        <f>CONCATENATE("&lt;original_medium&gt;",'Raw Metadata'!W18,"&lt;/original_medium&gt;")</f>
        <v>&lt;original_medium&gt;48K DAT&lt;/original_medium&gt;</v>
      </c>
      <c r="P19" t="str">
        <f>CONCATENATE("&lt;wordlist&gt;",'Raw Metadata'!E18,"&lt;/wordlist&gt;")</f>
        <v>&lt;wordlist&gt;myp_word-list_1995_07.html&lt;/wordlist&gt;</v>
      </c>
      <c r="Q19" t="str">
        <f>CONCATENATE("&lt;wordlist_entries&gt;",'Raw Metadata'!F18,"&lt;/wordlist_entries&gt;")</f>
        <v>&lt;wordlist_entries&gt;1 - 42&lt;/wordlist_entries&gt;</v>
      </c>
      <c r="R19" t="str">
        <f>CONCATENATE("&lt;image_tif&gt;",'Raw Metadata'!I18,"&lt;/image_tif&gt;")</f>
        <v>&lt;image_tif&gt;myp_word-list_1995_21.tif&lt;/image_tif&gt;</v>
      </c>
      <c r="S19" t="str">
        <f>CONCATENATE("&lt;image_tif2&gt;",'Raw Metadata'!J18,"&lt;/image_tif2&gt;")</f>
        <v>&lt;image_tif2&gt;myp_word-list_1995_22.tif&lt;/image_tif2&gt;</v>
      </c>
      <c r="T19" t="str">
        <f>CONCATENATE("&lt;image_jpg&gt;",'Raw Metadata'!G18,"&lt;/image_jpg&gt;")</f>
        <v>&lt;image_jpg&gt;myp_word-list_1995_21.jpg&lt;/image_jpg&gt;</v>
      </c>
      <c r="U19" t="str">
        <f>CONCATENATE("&lt;image_jpg2&gt;",'Raw Metadata'!H18,"&lt;/image_jpg2&gt;")</f>
        <v>&lt;image_jpg2&gt;myp_word-list_1995_22.jpg&lt;/image_jpg2&gt;</v>
      </c>
      <c r="V19" t="str">
        <f>CONCATENATE("&lt;tif_quality&gt;",'Raw Metadata'!K18,"&lt;/tif_quality&gt;")</f>
        <v>&lt;tif_quality&gt;300 dpi&lt;/tif_quality&gt;</v>
      </c>
      <c r="W19" t="str">
        <f>CONCATENATE("&lt;jpg_quality&gt;",'Raw Metadata'!L18,"&lt;/jpg_quality&gt;")</f>
        <v>&lt;jpg_quality&gt;300 dpi&lt;/jpg_quality&gt;</v>
      </c>
      <c r="X19" t="str">
        <f>CONCATENATE("&lt;details&gt;",'Raw Metadata'!M18,,,"&lt;/details&gt;")</f>
        <v>&lt;details&gt;myp_record_details.html#17&lt;/details&gt;</v>
      </c>
      <c r="Y19" t="str">
        <f>CONCATENATE("&lt;rights&gt;",'Raw Metadata'!X18,"&lt;/rights&gt;")</f>
        <v>&lt;rights&gt;This work is licensed under a Creative Commons license, available for viewing at http://creativecommons.org/licenses/by-nc/2.0/&lt;/rights&gt;</v>
      </c>
      <c r="Z19" t="str">
        <f>CONCATENATE("&lt;wordlist_no_repetition&gt;",'Raw Metadata'!Z18,"&lt;/wordlist_no_repetition&gt;")</f>
        <v>&lt;wordlist_no_repetition&gt;myp_word-list_1995_07.html&lt;/wordlist_no_repetition&gt;</v>
      </c>
      <c r="AA19" t="str">
        <f>CONCATENATE("&lt;link_within_wordlist&gt;",'Raw Metadata'!AB18,"&lt;/link_within_wordlist&gt;")</f>
        <v>&lt;link_within_wordlist&gt;myp_word-list_1995_07.html#1&lt;/link_within_wordlist&gt;</v>
      </c>
      <c r="AB19" t="s">
        <v>16</v>
      </c>
    </row>
    <row r="20" spans="1:28" ht="20.25">
      <c r="A20" t="s">
        <v>15</v>
      </c>
      <c r="B20" t="str">
        <f>CONCATENATE("&lt;entry&gt;",'Raw Metadata'!A19,"&lt;/entry&gt;")</f>
        <v>&lt;entry&gt;18&lt;/entry&gt;</v>
      </c>
      <c r="C20" t="str">
        <f>CONCATENATE("&lt;lang_name&gt;",'Raw Metadata'!N19,"&lt;/lang_name&gt;")</f>
        <v>&lt;lang_name&gt;Piraha&lt;/lang_name&gt;</v>
      </c>
      <c r="D20" t="str">
        <f>CONCATENATE("&lt;sil_code&gt;",'Raw Metadata'!O19,"&lt;/sil_code&gt;")</f>
        <v>&lt;sil_code&gt;MYP&lt;/sil_code&gt;</v>
      </c>
      <c r="E20" t="str">
        <f>CONCATENATE("&lt;content&gt;",'Raw Metadata'!P19,"&lt;/content&gt;")</f>
        <v>&lt;content&gt;Word List&lt;/content&gt;</v>
      </c>
      <c r="F20" t="str">
        <f>CONCATENATE("&lt;recording_location&gt;",'Raw Metadata'!Q19,"&lt;/recording_location&gt;")</f>
        <v>&lt;recording_location&gt;Pirahã Settlement, Brazil&lt;/recording_location&gt;</v>
      </c>
      <c r="G20" t="str">
        <f>CONCATENATE("&lt;recording_date&gt;",'Raw Metadata'!R19,"&lt;/recording_date&gt;")</f>
        <v>&lt;recording_date&gt;28 June, 1995&lt;/recording_date&gt;</v>
      </c>
      <c r="H20" t="str">
        <f>CONCATENATE("&lt;fieldworkers&gt;",'Raw Metadata'!S19,"&lt;/fieldworkers&gt;")</f>
        <v>&lt;fieldworkers&gt;Peter Ladefoged, Daniel Everett, Keren Everett&lt;/fieldworkers&gt;</v>
      </c>
      <c r="I20" t="str">
        <f>CONCATENATE("&lt;speakers&gt;",'Raw Metadata'!T19,"&lt;/speakers&gt;")</f>
        <v>&lt;speakers&gt;Xiáisoxai (F)&lt;/speakers&gt;</v>
      </c>
      <c r="J20" t="str">
        <f>CONCATENATE("&lt;filename_audio&gt;",'Raw Metadata'!B19,"&lt;/filename_audio&gt;")</f>
        <v>&lt;filename_audio&gt;myp_word-list_1995_18&lt;/filename_audio&gt;</v>
      </c>
      <c r="K20" t="str">
        <f>CONCATENATE("&lt;filename_wav&gt;",'Raw Metadata'!C19,"&lt;/filename_wav&gt;")</f>
        <v>&lt;filename_wav&gt;myp_word-list_1995_18.wav&lt;/filename_wav&gt;</v>
      </c>
      <c r="L20" t="str">
        <f>CONCATENATE("&lt;filename_mp3&gt;",'Raw Metadata'!D19,"&lt;/filename_mp3&gt;")</f>
        <v>&lt;filename_mp3&gt;myp_word-list_1995_18.mp3&lt;/filename_mp3&gt;</v>
      </c>
      <c r="M20" t="str">
        <f>CONCATENATE("&lt;wav_quality&gt;",'Raw Metadata'!U19,"&lt;/wav_quality&gt;")</f>
        <v>&lt;wav_quality&gt;48K, 16-bit sound depth (bit rate=768 kbps)&lt;/wav_quality&gt;</v>
      </c>
      <c r="N20" t="str">
        <f>CONCATENATE("&lt;mp3_quality&gt;",'Raw Metadata'!V19,"&lt;/mp3_quality&gt;")</f>
        <v>&lt;mp3_quality&gt;56 kpbs&lt;/mp3_quality&gt;</v>
      </c>
      <c r="O20" t="str">
        <f>CONCATENATE("&lt;original_medium&gt;",'Raw Metadata'!W19,"&lt;/original_medium&gt;")</f>
        <v>&lt;original_medium&gt;48K DAT&lt;/original_medium&gt;</v>
      </c>
      <c r="P20" t="str">
        <f>CONCATENATE("&lt;wordlist&gt;",'Raw Metadata'!E19,"&lt;/wordlist&gt;")</f>
        <v>&lt;wordlist&gt;myp_word-list_1995_07.html&lt;/wordlist&gt;</v>
      </c>
      <c r="Q20" t="str">
        <f>CONCATENATE("&lt;wordlist_entries&gt;",'Raw Metadata'!F19,"&lt;/wordlist_entries&gt;")</f>
        <v>&lt;wordlist_entries&gt;43 - 60&lt;/wordlist_entries&gt;</v>
      </c>
      <c r="R20" t="str">
        <f>CONCATENATE("&lt;image_tif&gt;",'Raw Metadata'!I19,"&lt;/image_tif&gt;")</f>
        <v>&lt;image_tif&gt;myp_word-list_1995_22.tif&lt;/image_tif&gt;</v>
      </c>
      <c r="S20" t="str">
        <f>CONCATENATE("&lt;image_tif2&gt;",'Raw Metadata'!J19,"&lt;/image_tif2&gt;")</f>
        <v>&lt;image_tif2&gt;myp_word-list_1995_23.tif&lt;/image_tif2&gt;</v>
      </c>
      <c r="T20" t="str">
        <f>CONCATENATE("&lt;image_jpg&gt;",'Raw Metadata'!G19,"&lt;/image_jpg&gt;")</f>
        <v>&lt;image_jpg&gt;myp_word-list_1995_22.jpg&lt;/image_jpg&gt;</v>
      </c>
      <c r="U20" t="str">
        <f>CONCATENATE("&lt;image_jpg2&gt;",'Raw Metadata'!H19,"&lt;/image_jpg2&gt;")</f>
        <v>&lt;image_jpg2&gt;myp_word-list_1995_23.jpg&lt;/image_jpg2&gt;</v>
      </c>
      <c r="V20" t="str">
        <f>CONCATENATE("&lt;tif_quality&gt;",'Raw Metadata'!K19,"&lt;/tif_quality&gt;")</f>
        <v>&lt;tif_quality&gt;300 dpi&lt;/tif_quality&gt;</v>
      </c>
      <c r="W20" t="str">
        <f>CONCATENATE("&lt;jpg_quality&gt;",'Raw Metadata'!L19,"&lt;/jpg_quality&gt;")</f>
        <v>&lt;jpg_quality&gt;300 dpi&lt;/jpg_quality&gt;</v>
      </c>
      <c r="X20" t="str">
        <f>CONCATENATE("&lt;details&gt;",'Raw Metadata'!M19,,,"&lt;/details&gt;")</f>
        <v>&lt;details&gt;myp_record_details.html#18&lt;/details&gt;</v>
      </c>
      <c r="Y20" t="str">
        <f>CONCATENATE("&lt;rights&gt;",'Raw Metadata'!X19,"&lt;/rights&gt;")</f>
        <v>&lt;rights&gt;This work is licensed under a Creative Commons license, available for viewing at http://creativecommons.org/licenses/by-nc/2.0/&lt;/rights&gt;</v>
      </c>
      <c r="Z20" t="str">
        <f>CONCATENATE("&lt;wordlist_no_repetition&gt;",'Raw Metadata'!Z19,"&lt;/wordlist_no_repetition&gt;")</f>
        <v>&lt;wordlist_no_repetition&gt;&lt;/wordlist_no_repetition&gt;</v>
      </c>
      <c r="AA20" t="str">
        <f>CONCATENATE("&lt;link_within_wordlist&gt;",'Raw Metadata'!AB19,"&lt;/link_within_wordlist&gt;")</f>
        <v>&lt;link_within_wordlist&gt;myp_word-list_1995_07.html#43&lt;/link_within_wordlist&gt;</v>
      </c>
      <c r="AB20" t="s">
        <v>16</v>
      </c>
    </row>
    <row r="21" spans="1:28" ht="20.25">
      <c r="A21" t="s">
        <v>15</v>
      </c>
      <c r="B21" t="str">
        <f>CONCATENATE("&lt;entry&gt;",'Raw Metadata'!A20,"&lt;/entry&gt;")</f>
        <v>&lt;entry&gt;19&lt;/entry&gt;</v>
      </c>
      <c r="C21" t="str">
        <f>CONCATENATE("&lt;lang_name&gt;",'Raw Metadata'!N20,"&lt;/lang_name&gt;")</f>
        <v>&lt;lang_name&gt;Piraha&lt;/lang_name&gt;</v>
      </c>
      <c r="D21" t="str">
        <f>CONCATENATE("&lt;sil_code&gt;",'Raw Metadata'!O20,"&lt;/sil_code&gt;")</f>
        <v>&lt;sil_code&gt;MYP&lt;/sil_code&gt;</v>
      </c>
      <c r="E21" t="str">
        <f>CONCATENATE("&lt;content&gt;",'Raw Metadata'!P20,"&lt;/content&gt;")</f>
        <v>&lt;content&gt;Word List&lt;/content&gt;</v>
      </c>
      <c r="F21" t="str">
        <f>CONCATENATE("&lt;recording_location&gt;",'Raw Metadata'!Q20,"&lt;/recording_location&gt;")</f>
        <v>&lt;recording_location&gt;Pirahã Settlement, Brazil&lt;/recording_location&gt;</v>
      </c>
      <c r="G21" t="str">
        <f>CONCATENATE("&lt;recording_date&gt;",'Raw Metadata'!R20,"&lt;/recording_date&gt;")</f>
        <v>&lt;recording_date&gt;28 June, 1995&lt;/recording_date&gt;</v>
      </c>
      <c r="H21" t="str">
        <f>CONCATENATE("&lt;fieldworkers&gt;",'Raw Metadata'!S20,"&lt;/fieldworkers&gt;")</f>
        <v>&lt;fieldworkers&gt;Peter Ladefoged, Daniel Everett, Keren Everett&lt;/fieldworkers&gt;</v>
      </c>
      <c r="I21" t="str">
        <f>CONCATENATE("&lt;speakers&gt;",'Raw Metadata'!T20,"&lt;/speakers&gt;")</f>
        <v>&lt;speakers&gt;Xiáisoxai (F)&lt;/speakers&gt;</v>
      </c>
      <c r="J21" t="str">
        <f>CONCATENATE("&lt;filename_audio&gt;",'Raw Metadata'!B20,"&lt;/filename_audio&gt;")</f>
        <v>&lt;filename_audio&gt;myp_word-list_1995_19&lt;/filename_audio&gt;</v>
      </c>
      <c r="K21" t="str">
        <f>CONCATENATE("&lt;filename_wav&gt;",'Raw Metadata'!C20,"&lt;/filename_wav&gt;")</f>
        <v>&lt;filename_wav&gt;myp_word-list_1995_19.wav&lt;/filename_wav&gt;</v>
      </c>
      <c r="L21" t="str">
        <f>CONCATENATE("&lt;filename_mp3&gt;",'Raw Metadata'!D20,"&lt;/filename_mp3&gt;")</f>
        <v>&lt;filename_mp3&gt;myp_word-list_1995_19.mp3&lt;/filename_mp3&gt;</v>
      </c>
      <c r="M21" t="str">
        <f>CONCATENATE("&lt;wav_quality&gt;",'Raw Metadata'!U20,"&lt;/wav_quality&gt;")</f>
        <v>&lt;wav_quality&gt;48K, 16-bit sound depth (bit rate=768 kbps)&lt;/wav_quality&gt;</v>
      </c>
      <c r="N21" t="str">
        <f>CONCATENATE("&lt;mp3_quality&gt;",'Raw Metadata'!V20,"&lt;/mp3_quality&gt;")</f>
        <v>&lt;mp3_quality&gt;56 kpbs&lt;/mp3_quality&gt;</v>
      </c>
      <c r="O21" t="str">
        <f>CONCATENATE("&lt;original_medium&gt;",'Raw Metadata'!W20,"&lt;/original_medium&gt;")</f>
        <v>&lt;original_medium&gt;48K DAT&lt;/original_medium&gt;</v>
      </c>
      <c r="P21" t="str">
        <f>CONCATENATE("&lt;wordlist&gt;",'Raw Metadata'!E20,"&lt;/wordlist&gt;")</f>
        <v>&lt;wordlist&gt;myp_word-list_1995_07.html&lt;/wordlist&gt;</v>
      </c>
      <c r="Q21" t="str">
        <f>CONCATENATE("&lt;wordlist_entries&gt;",'Raw Metadata'!F20,"&lt;/wordlist_entries&gt;")</f>
        <v>&lt;wordlist_entries&gt;61 - 81&lt;/wordlist_entries&gt;</v>
      </c>
      <c r="R21" t="str">
        <f>CONCATENATE("&lt;image_tif&gt;",'Raw Metadata'!I20,"&lt;/image_tif&gt;")</f>
        <v>&lt;image_tif&gt;myp_word-list_1995_24.tif&lt;/image_tif&gt;</v>
      </c>
      <c r="S21" t="str">
        <f>CONCATENATE("&lt;image_tif2&gt;",'Raw Metadata'!J20,"&lt;/image_tif2&gt;")</f>
        <v>&lt;image_tif2&gt;&lt;/image_tif2&gt;</v>
      </c>
      <c r="T21" t="str">
        <f>CONCATENATE("&lt;image_jpg&gt;",'Raw Metadata'!G20,"&lt;/image_jpg&gt;")</f>
        <v>&lt;image_jpg&gt;myp_word-list_1995_24.jpg&lt;/image_jpg&gt;</v>
      </c>
      <c r="U21" t="str">
        <f>CONCATENATE("&lt;image_jpg2&gt;",'Raw Metadata'!H20,"&lt;/image_jpg2&gt;")</f>
        <v>&lt;image_jpg2&gt;&lt;/image_jpg2&gt;</v>
      </c>
      <c r="V21" t="str">
        <f>CONCATENATE("&lt;tif_quality&gt;",'Raw Metadata'!K20,"&lt;/tif_quality&gt;")</f>
        <v>&lt;tif_quality&gt;300 dpi&lt;/tif_quality&gt;</v>
      </c>
      <c r="W21" t="str">
        <f>CONCATENATE("&lt;jpg_quality&gt;",'Raw Metadata'!L20,"&lt;/jpg_quality&gt;")</f>
        <v>&lt;jpg_quality&gt;300 dpi&lt;/jpg_quality&gt;</v>
      </c>
      <c r="X21" t="str">
        <f>CONCATENATE("&lt;details&gt;",'Raw Metadata'!M20,,,"&lt;/details&gt;")</f>
        <v>&lt;details&gt;myp_record_details.html#19&lt;/details&gt;</v>
      </c>
      <c r="Y21" t="str">
        <f>CONCATENATE("&lt;rights&gt;",'Raw Metadata'!X20,"&lt;/rights&gt;")</f>
        <v>&lt;rights&gt;This work is licensed under a Creative Commons license, available for viewing at http://creativecommons.org/licenses/by-nc/2.0/&lt;/rights&gt;</v>
      </c>
      <c r="Z21" t="str">
        <f>CONCATENATE("&lt;wordlist_no_repetition&gt;",'Raw Metadata'!Z20,"&lt;/wordlist_no_repetition&gt;")</f>
        <v>&lt;wordlist_no_repetition&gt;&lt;/wordlist_no_repetition&gt;</v>
      </c>
      <c r="AA21" t="str">
        <f>CONCATENATE("&lt;link_within_wordlist&gt;",'Raw Metadata'!AB20,"&lt;/link_within_wordlist&gt;")</f>
        <v>&lt;link_within_wordlist&gt;myp_word-list_1995_07.html#61&lt;/link_within_wordlist&gt;</v>
      </c>
      <c r="AB21" t="s">
        <v>16</v>
      </c>
    </row>
    <row r="22" spans="1:28" ht="20.25">
      <c r="A22" t="s">
        <v>15</v>
      </c>
      <c r="B22" t="str">
        <f>CONCATENATE("&lt;entry&gt;",'Raw Metadata'!A21,"&lt;/entry&gt;")</f>
        <v>&lt;entry&gt;20&lt;/entry&gt;</v>
      </c>
      <c r="C22" t="str">
        <f>CONCATENATE("&lt;lang_name&gt;",'Raw Metadata'!N21,"&lt;/lang_name&gt;")</f>
        <v>&lt;lang_name&gt;Piraha&lt;/lang_name&gt;</v>
      </c>
      <c r="D22" t="str">
        <f>CONCATENATE("&lt;sil_code&gt;",'Raw Metadata'!O21,"&lt;/sil_code&gt;")</f>
        <v>&lt;sil_code&gt;MYP&lt;/sil_code&gt;</v>
      </c>
      <c r="E22" t="str">
        <f>CONCATENATE("&lt;content&gt;",'Raw Metadata'!P21,"&lt;/content&gt;")</f>
        <v>&lt;content&gt;Word List&lt;/content&gt;</v>
      </c>
      <c r="F22" t="str">
        <f>CONCATENATE("&lt;recording_location&gt;",'Raw Metadata'!Q21,"&lt;/recording_location&gt;")</f>
        <v>&lt;recording_location&gt;Pirahã Settlement, Brazil&lt;/recording_location&gt;</v>
      </c>
      <c r="G22" t="str">
        <f>CONCATENATE("&lt;recording_date&gt;",'Raw Metadata'!R21,"&lt;/recording_date&gt;")</f>
        <v>&lt;recording_date&gt;28 June, 1995&lt;/recording_date&gt;</v>
      </c>
      <c r="H22" t="str">
        <f>CONCATENATE("&lt;fieldworkers&gt;",'Raw Metadata'!S21,"&lt;/fieldworkers&gt;")</f>
        <v>&lt;fieldworkers&gt;Peter Ladefoged, Daniel Everett, Keren Everett&lt;/fieldworkers&gt;</v>
      </c>
      <c r="I22" t="str">
        <f>CONCATENATE("&lt;speakers&gt;",'Raw Metadata'!T21,"&lt;/speakers&gt;")</f>
        <v>&lt;speakers&gt;Xíaitahóixoi (F)&lt;/speakers&gt;</v>
      </c>
      <c r="J22" t="str">
        <f>CONCATENATE("&lt;filename_audio&gt;",'Raw Metadata'!B21,"&lt;/filename_audio&gt;")</f>
        <v>&lt;filename_audio&gt;myp_word-list_1995_20&lt;/filename_audio&gt;</v>
      </c>
      <c r="K22" t="str">
        <f>CONCATENATE("&lt;filename_wav&gt;",'Raw Metadata'!C21,"&lt;/filename_wav&gt;")</f>
        <v>&lt;filename_wav&gt;myp_word-list_1995_20.wav&lt;/filename_wav&gt;</v>
      </c>
      <c r="L22" t="str">
        <f>CONCATENATE("&lt;filename_mp3&gt;",'Raw Metadata'!D21,"&lt;/filename_mp3&gt;")</f>
        <v>&lt;filename_mp3&gt;myp_word-list_1995_20.mp3&lt;/filename_mp3&gt;</v>
      </c>
      <c r="M22" t="str">
        <f>CONCATENATE("&lt;wav_quality&gt;",'Raw Metadata'!U21,"&lt;/wav_quality&gt;")</f>
        <v>&lt;wav_quality&gt;48K, 16-bit sound depth (bit rate=768 kbps)&lt;/wav_quality&gt;</v>
      </c>
      <c r="N22" t="str">
        <f>CONCATENATE("&lt;mp3_quality&gt;",'Raw Metadata'!V21,"&lt;/mp3_quality&gt;")</f>
        <v>&lt;mp3_quality&gt;56 kpbs&lt;/mp3_quality&gt;</v>
      </c>
      <c r="O22" t="str">
        <f>CONCATENATE("&lt;original_medium&gt;",'Raw Metadata'!W21,"&lt;/original_medium&gt;")</f>
        <v>&lt;original_medium&gt;48K DAT&lt;/original_medium&gt;</v>
      </c>
      <c r="P22" t="str">
        <f>CONCATENATE("&lt;wordlist&gt;",'Raw Metadata'!E21,"&lt;/wordlist&gt;")</f>
        <v>&lt;wordlist&gt;myp_word-list_1995_08.html&lt;/wordlist&gt;</v>
      </c>
      <c r="Q22" t="str">
        <f>CONCATENATE("&lt;wordlist_entries&gt;",'Raw Metadata'!F21,"&lt;/wordlist_entries&gt;")</f>
        <v>&lt;wordlist_entries&gt;1 - 34&lt;/wordlist_entries&gt;</v>
      </c>
      <c r="R22" t="str">
        <f>CONCATENATE("&lt;image_tif&gt;",'Raw Metadata'!I21,"&lt;/image_tif&gt;")</f>
        <v>&lt;image_tif&gt;myp_word-list_1995_25.tif&lt;/image_tif&gt;</v>
      </c>
      <c r="S22" t="str">
        <f>CONCATENATE("&lt;image_tif2&gt;",'Raw Metadata'!J21,"&lt;/image_tif2&gt;")</f>
        <v>&lt;image_tif2&gt;myp_word-list_1995_26.tif&lt;/image_tif2&gt;</v>
      </c>
      <c r="T22" t="str">
        <f>CONCATENATE("&lt;image_jpg&gt;",'Raw Metadata'!G21,"&lt;/image_jpg&gt;")</f>
        <v>&lt;image_jpg&gt;myp_word-list_1995_25.jpg&lt;/image_jpg&gt;</v>
      </c>
      <c r="U22" t="str">
        <f>CONCATENATE("&lt;image_jpg2&gt;",'Raw Metadata'!H21,"&lt;/image_jpg2&gt;")</f>
        <v>&lt;image_jpg2&gt;myp_word-list_1995_26.jpg&lt;/image_jpg2&gt;</v>
      </c>
      <c r="V22" t="str">
        <f>CONCATENATE("&lt;tif_quality&gt;",'Raw Metadata'!K21,"&lt;/tif_quality&gt;")</f>
        <v>&lt;tif_quality&gt;300 dpi&lt;/tif_quality&gt;</v>
      </c>
      <c r="W22" t="str">
        <f>CONCATENATE("&lt;jpg_quality&gt;",'Raw Metadata'!L21,"&lt;/jpg_quality&gt;")</f>
        <v>&lt;jpg_quality&gt;300 dpi&lt;/jpg_quality&gt;</v>
      </c>
      <c r="X22" t="str">
        <f>CONCATENATE("&lt;details&gt;",'Raw Metadata'!M21,,,"&lt;/details&gt;")</f>
        <v>&lt;details&gt;myp_record_details.html#20&lt;/details&gt;</v>
      </c>
      <c r="Y22" t="str">
        <f>CONCATENATE("&lt;rights&gt;",'Raw Metadata'!X21,"&lt;/rights&gt;")</f>
        <v>&lt;rights&gt;This work is licensed under a Creative Commons license, available for viewing at http://creativecommons.org/licenses/by-nc/2.0/&lt;/rights&gt;</v>
      </c>
      <c r="Z22" t="str">
        <f>CONCATENATE("&lt;wordlist_no_repetition&gt;",'Raw Metadata'!Z21,"&lt;/wordlist_no_repetition&gt;")</f>
        <v>&lt;wordlist_no_repetition&gt;myp_word-list_1995_08.html&lt;/wordlist_no_repetition&gt;</v>
      </c>
      <c r="AA22" t="str">
        <f>CONCATENATE("&lt;link_within_wordlist&gt;",'Raw Metadata'!AB21,"&lt;/link_within_wordlist&gt;")</f>
        <v>&lt;link_within_wordlist&gt;myp_word-list_1995_08.html#1&lt;/link_within_wordlist&gt;</v>
      </c>
      <c r="AB22" t="s">
        <v>16</v>
      </c>
    </row>
    <row r="23" spans="1:28" ht="20.25">
      <c r="A23" t="s">
        <v>15</v>
      </c>
      <c r="B23" t="str">
        <f>CONCATENATE("&lt;entry&gt;",'Raw Metadata'!A22,"&lt;/entry&gt;")</f>
        <v>&lt;entry&gt;21&lt;/entry&gt;</v>
      </c>
      <c r="C23" t="str">
        <f>CONCATENATE("&lt;lang_name&gt;",'Raw Metadata'!N22,"&lt;/lang_name&gt;")</f>
        <v>&lt;lang_name&gt;Piraha&lt;/lang_name&gt;</v>
      </c>
      <c r="D23" t="str">
        <f>CONCATENATE("&lt;sil_code&gt;",'Raw Metadata'!O22,"&lt;/sil_code&gt;")</f>
        <v>&lt;sil_code&gt;MYP&lt;/sil_code&gt;</v>
      </c>
      <c r="E23" t="str">
        <f>CONCATENATE("&lt;content&gt;",'Raw Metadata'!P22,"&lt;/content&gt;")</f>
        <v>&lt;content&gt;Word List&lt;/content&gt;</v>
      </c>
      <c r="F23" t="str">
        <f>CONCATENATE("&lt;recording_location&gt;",'Raw Metadata'!Q22,"&lt;/recording_location&gt;")</f>
        <v>&lt;recording_location&gt;Pirahã Settlement, Brazil&lt;/recording_location&gt;</v>
      </c>
      <c r="G23" t="str">
        <f>CONCATENATE("&lt;recording_date&gt;",'Raw Metadata'!R22,"&lt;/recording_date&gt;")</f>
        <v>&lt;recording_date&gt;28 June, 1995&lt;/recording_date&gt;</v>
      </c>
      <c r="H23" t="str">
        <f>CONCATENATE("&lt;fieldworkers&gt;",'Raw Metadata'!S22,"&lt;/fieldworkers&gt;")</f>
        <v>&lt;fieldworkers&gt;Peter Ladefoged, Daniel Everett, Keren Everett&lt;/fieldworkers&gt;</v>
      </c>
      <c r="I23" t="str">
        <f>CONCATENATE("&lt;speakers&gt;",'Raw Metadata'!T22,"&lt;/speakers&gt;")</f>
        <v>&lt;speakers&gt;Xíaitahóixoi (F)&lt;/speakers&gt;</v>
      </c>
      <c r="J23" t="str">
        <f>CONCATENATE("&lt;filename_audio&gt;",'Raw Metadata'!B22,"&lt;/filename_audio&gt;")</f>
        <v>&lt;filename_audio&gt;myp_word-list_1995_21&lt;/filename_audio&gt;</v>
      </c>
      <c r="K23" t="str">
        <f>CONCATENATE("&lt;filename_wav&gt;",'Raw Metadata'!C22,"&lt;/filename_wav&gt;")</f>
        <v>&lt;filename_wav&gt;myp_word-list_1995_21.wav&lt;/filename_wav&gt;</v>
      </c>
      <c r="L23" t="str">
        <f>CONCATENATE("&lt;filename_mp3&gt;",'Raw Metadata'!D22,"&lt;/filename_mp3&gt;")</f>
        <v>&lt;filename_mp3&gt;myp_word-list_1995_21.mp3&lt;/filename_mp3&gt;</v>
      </c>
      <c r="M23" t="str">
        <f>CONCATENATE("&lt;wav_quality&gt;",'Raw Metadata'!U22,"&lt;/wav_quality&gt;")</f>
        <v>&lt;wav_quality&gt;48K, 16-bit sound depth (bit rate=768 kbps)&lt;/wav_quality&gt;</v>
      </c>
      <c r="N23" t="str">
        <f>CONCATENATE("&lt;mp3_quality&gt;",'Raw Metadata'!V22,"&lt;/mp3_quality&gt;")</f>
        <v>&lt;mp3_quality&gt;56 kpbs&lt;/mp3_quality&gt;</v>
      </c>
      <c r="O23" t="str">
        <f>CONCATENATE("&lt;original_medium&gt;",'Raw Metadata'!W22,"&lt;/original_medium&gt;")</f>
        <v>&lt;original_medium&gt;48K DAT&lt;/original_medium&gt;</v>
      </c>
      <c r="P23" t="str">
        <f>CONCATENATE("&lt;wordlist&gt;",'Raw Metadata'!E22,"&lt;/wordlist&gt;")</f>
        <v>&lt;wordlist&gt;myp_word-list_1995_08.html&lt;/wordlist&gt;</v>
      </c>
      <c r="Q23" t="str">
        <f>CONCATENATE("&lt;wordlist_entries&gt;",'Raw Metadata'!F22,"&lt;/wordlist_entries&gt;")</f>
        <v>&lt;wordlist_entries&gt;35 - 57&lt;/wordlist_entries&gt;</v>
      </c>
      <c r="R23" t="str">
        <f>CONCATENATE("&lt;image_tif&gt;",'Raw Metadata'!I22,"&lt;/image_tif&gt;")</f>
        <v>&lt;image_tif&gt;myp_word-list_1995_26.tif&lt;/image_tif&gt;</v>
      </c>
      <c r="S23" t="str">
        <f>CONCATENATE("&lt;image_tif2&gt;",'Raw Metadata'!J22,"&lt;/image_tif2&gt;")</f>
        <v>&lt;image_tif2&gt;myp_word-list_1995_27.tif&lt;/image_tif2&gt;</v>
      </c>
      <c r="T23" t="str">
        <f>CONCATENATE("&lt;image_jpg&gt;",'Raw Metadata'!G22,"&lt;/image_jpg&gt;")</f>
        <v>&lt;image_jpg&gt;myp_word-list_1995_26.jpg&lt;/image_jpg&gt;</v>
      </c>
      <c r="U23" t="str">
        <f>CONCATENATE("&lt;image_jpg2&gt;",'Raw Metadata'!H22,"&lt;/image_jpg2&gt;")</f>
        <v>&lt;image_jpg2&gt;myp_word-list_1995_27.jpg&lt;/image_jpg2&gt;</v>
      </c>
      <c r="V23" t="str">
        <f>CONCATENATE("&lt;tif_quality&gt;",'Raw Metadata'!K22,"&lt;/tif_quality&gt;")</f>
        <v>&lt;tif_quality&gt;300 dpi&lt;/tif_quality&gt;</v>
      </c>
      <c r="W23" t="str">
        <f>CONCATENATE("&lt;jpg_quality&gt;",'Raw Metadata'!L22,"&lt;/jpg_quality&gt;")</f>
        <v>&lt;jpg_quality&gt;300 dpi&lt;/jpg_quality&gt;</v>
      </c>
      <c r="X23" t="str">
        <f>CONCATENATE("&lt;details&gt;",'Raw Metadata'!M22,,,"&lt;/details&gt;")</f>
        <v>&lt;details&gt;myp_record_details.html#21&lt;/details&gt;</v>
      </c>
      <c r="Y23" t="str">
        <f>CONCATENATE("&lt;rights&gt;",'Raw Metadata'!X22,"&lt;/rights&gt;")</f>
        <v>&lt;rights&gt;This work is licensed under a Creative Commons license, available for viewing at http://creativecommons.org/licenses/by-nc/2.0/&lt;/rights&gt;</v>
      </c>
      <c r="Z23" t="str">
        <f>CONCATENATE("&lt;wordlist_no_repetition&gt;",'Raw Metadata'!Z22,"&lt;/wordlist_no_repetition&gt;")</f>
        <v>&lt;wordlist_no_repetition&gt;&lt;/wordlist_no_repetition&gt;</v>
      </c>
      <c r="AA23" t="str">
        <f>CONCATENATE("&lt;link_within_wordlist&gt;",'Raw Metadata'!AB22,"&lt;/link_within_wordlist&gt;")</f>
        <v>&lt;link_within_wordlist&gt;myp_word-list_1995_08.html#35&lt;/link_within_wordlist&gt;</v>
      </c>
      <c r="AB23" t="s">
        <v>16</v>
      </c>
    </row>
    <row r="24" spans="1:28" ht="20.25">
      <c r="A24" t="s">
        <v>15</v>
      </c>
      <c r="B24" t="str">
        <f>CONCATENATE("&lt;entry&gt;",'Raw Metadata'!A23,"&lt;/entry&gt;")</f>
        <v>&lt;entry&gt;22&lt;/entry&gt;</v>
      </c>
      <c r="C24" t="str">
        <f>CONCATENATE("&lt;lang_name&gt;",'Raw Metadata'!N23,"&lt;/lang_name&gt;")</f>
        <v>&lt;lang_name&gt;Piraha&lt;/lang_name&gt;</v>
      </c>
      <c r="D24" t="str">
        <f>CONCATENATE("&lt;sil_code&gt;",'Raw Metadata'!O23,"&lt;/sil_code&gt;")</f>
        <v>&lt;sil_code&gt;MYP&lt;/sil_code&gt;</v>
      </c>
      <c r="E24" t="str">
        <f>CONCATENATE("&lt;content&gt;",'Raw Metadata'!P23,"&lt;/content&gt;")</f>
        <v>&lt;content&gt;Word List&lt;/content&gt;</v>
      </c>
      <c r="F24" t="str">
        <f>CONCATENATE("&lt;recording_location&gt;",'Raw Metadata'!Q23,"&lt;/recording_location&gt;")</f>
        <v>&lt;recording_location&gt;Pirahã Settlement, Brazil&lt;/recording_location&gt;</v>
      </c>
      <c r="G24" t="str">
        <f>CONCATENATE("&lt;recording_date&gt;",'Raw Metadata'!R23,"&lt;/recording_date&gt;")</f>
        <v>&lt;recording_date&gt;28 June, 1995&lt;/recording_date&gt;</v>
      </c>
      <c r="H24" t="str">
        <f>CONCATENATE("&lt;fieldworkers&gt;",'Raw Metadata'!S23,"&lt;/fieldworkers&gt;")</f>
        <v>&lt;fieldworkers&gt;Peter Ladefoged, Daniel Everett, Keren Everett&lt;/fieldworkers&gt;</v>
      </c>
      <c r="I24" t="str">
        <f>CONCATENATE("&lt;speakers&gt;",'Raw Metadata'!T23,"&lt;/speakers&gt;")</f>
        <v>&lt;speakers&gt;Xíaitahóixoi (F)&lt;/speakers&gt;</v>
      </c>
      <c r="J24" t="str">
        <f>CONCATENATE("&lt;filename_audio&gt;",'Raw Metadata'!B23,"&lt;/filename_audio&gt;")</f>
        <v>&lt;filename_audio&gt;myp_word-list_1995_22&lt;/filename_audio&gt;</v>
      </c>
      <c r="K24" t="str">
        <f>CONCATENATE("&lt;filename_wav&gt;",'Raw Metadata'!C23,"&lt;/filename_wav&gt;")</f>
        <v>&lt;filename_wav&gt;myp_word-list_1995_22.wav&lt;/filename_wav&gt;</v>
      </c>
      <c r="L24" t="str">
        <f>CONCATENATE("&lt;filename_mp3&gt;",'Raw Metadata'!D23,"&lt;/filename_mp3&gt;")</f>
        <v>&lt;filename_mp3&gt;myp_word-list_1995_22.mp3&lt;/filename_mp3&gt;</v>
      </c>
      <c r="M24" t="str">
        <f>CONCATENATE("&lt;wav_quality&gt;",'Raw Metadata'!U23,"&lt;/wav_quality&gt;")</f>
        <v>&lt;wav_quality&gt;48K, 16-bit sound depth (bit rate=768 kbps)&lt;/wav_quality&gt;</v>
      </c>
      <c r="N24" t="str">
        <f>CONCATENATE("&lt;mp3_quality&gt;",'Raw Metadata'!V23,"&lt;/mp3_quality&gt;")</f>
        <v>&lt;mp3_quality&gt;56 kpbs&lt;/mp3_quality&gt;</v>
      </c>
      <c r="O24" t="str">
        <f>CONCATENATE("&lt;original_medium&gt;",'Raw Metadata'!W23,"&lt;/original_medium&gt;")</f>
        <v>&lt;original_medium&gt;48K DAT&lt;/original_medium&gt;</v>
      </c>
      <c r="P24" t="str">
        <f>CONCATENATE("&lt;wordlist&gt;",'Raw Metadata'!E23,"&lt;/wordlist&gt;")</f>
        <v>&lt;wordlist&gt;myp_word-list_1995_08.html&lt;/wordlist&gt;</v>
      </c>
      <c r="Q24" t="str">
        <f>CONCATENATE("&lt;wordlist_entries&gt;",'Raw Metadata'!F23,"&lt;/wordlist_entries&gt;")</f>
        <v>&lt;wordlist_entries&gt;58 - 83&lt;/wordlist_entries&gt;</v>
      </c>
      <c r="R24" t="str">
        <f>CONCATENATE("&lt;image_tif&gt;",'Raw Metadata'!I23,"&lt;/image_tif&gt;")</f>
        <v>&lt;image_tif&gt;myp_word-list_1995_28.tif&lt;/image_tif&gt;</v>
      </c>
      <c r="S24" t="str">
        <f>CONCATENATE("&lt;image_tif2&gt;",'Raw Metadata'!J23,"&lt;/image_tif2&gt;")</f>
        <v>&lt;image_tif2&gt;&lt;/image_tif2&gt;</v>
      </c>
      <c r="T24" t="str">
        <f>CONCATENATE("&lt;image_jpg&gt;",'Raw Metadata'!G23,"&lt;/image_jpg&gt;")</f>
        <v>&lt;image_jpg&gt;myp_word-list_1995_28.jpg&lt;/image_jpg&gt;</v>
      </c>
      <c r="U24" t="str">
        <f>CONCATENATE("&lt;image_jpg2&gt;",'Raw Metadata'!H23,"&lt;/image_jpg2&gt;")</f>
        <v>&lt;image_jpg2&gt;&lt;/image_jpg2&gt;</v>
      </c>
      <c r="V24" t="str">
        <f>CONCATENATE("&lt;tif_quality&gt;",'Raw Metadata'!K23,"&lt;/tif_quality&gt;")</f>
        <v>&lt;tif_quality&gt;300 dpi&lt;/tif_quality&gt;</v>
      </c>
      <c r="W24" t="str">
        <f>CONCATENATE("&lt;jpg_quality&gt;",'Raw Metadata'!L23,"&lt;/jpg_quality&gt;")</f>
        <v>&lt;jpg_quality&gt;300 dpi&lt;/jpg_quality&gt;</v>
      </c>
      <c r="X24" t="str">
        <f>CONCATENATE("&lt;details&gt;",'Raw Metadata'!M23,,,"&lt;/details&gt;")</f>
        <v>&lt;details&gt;myp_record_details.html#22&lt;/details&gt;</v>
      </c>
      <c r="Y24" t="str">
        <f>CONCATENATE("&lt;rights&gt;",'Raw Metadata'!X23,"&lt;/rights&gt;")</f>
        <v>&lt;rights&gt;This work is licensed under a Creative Commons license, available for viewing at http://creativecommons.org/licenses/by-nc/2.0/&lt;/rights&gt;</v>
      </c>
      <c r="Z24" t="str">
        <f>CONCATENATE("&lt;wordlist_no_repetition&gt;",'Raw Metadata'!Z23,"&lt;/wordlist_no_repetition&gt;")</f>
        <v>&lt;wordlist_no_repetition&gt;&lt;/wordlist_no_repetition&gt;</v>
      </c>
      <c r="AA24" t="str">
        <f>CONCATENATE("&lt;link_within_wordlist&gt;",'Raw Metadata'!AB23,"&lt;/link_within_wordlist&gt;")</f>
        <v>&lt;link_within_wordlist&gt;myp_word-list_1995_08.html#58&lt;/link_within_wordlist&gt;</v>
      </c>
      <c r="AB24" t="s">
        <v>16</v>
      </c>
    </row>
    <row r="25" spans="1:28" ht="20.25">
      <c r="A25" t="s">
        <v>15</v>
      </c>
      <c r="B25" t="str">
        <f>CONCATENATE("&lt;entry&gt;",'Raw Metadata'!A24,"&lt;/entry&gt;")</f>
        <v>&lt;entry&gt;23&lt;/entry&gt;</v>
      </c>
      <c r="C25" t="str">
        <f>CONCATENATE("&lt;lang_name&gt;",'Raw Metadata'!N24,"&lt;/lang_name&gt;")</f>
        <v>&lt;lang_name&gt;Piraha&lt;/lang_name&gt;</v>
      </c>
      <c r="D25" t="str">
        <f>CONCATENATE("&lt;sil_code&gt;",'Raw Metadata'!O24,"&lt;/sil_code&gt;")</f>
        <v>&lt;sil_code&gt;MYP&lt;/sil_code&gt;</v>
      </c>
      <c r="E25" t="str">
        <f>CONCATENATE("&lt;content&gt;",'Raw Metadata'!P24,"&lt;/content&gt;")</f>
        <v>&lt;content&gt;Word List&lt;/content&gt;</v>
      </c>
      <c r="F25" t="str">
        <f>CONCATENATE("&lt;recording_location&gt;",'Raw Metadata'!Q24,"&lt;/recording_location&gt;")</f>
        <v>&lt;recording_location&gt;Pirahã Settlement, Brazil&lt;/recording_location&gt;</v>
      </c>
      <c r="G25" t="str">
        <f>CONCATENATE("&lt;recording_date&gt;",'Raw Metadata'!R24,"&lt;/recording_date&gt;")</f>
        <v>&lt;recording_date&gt;28 June, 1995&lt;/recording_date&gt;</v>
      </c>
      <c r="H25" t="str">
        <f>CONCATENATE("&lt;fieldworkers&gt;",'Raw Metadata'!S24,"&lt;/fieldworkers&gt;")</f>
        <v>&lt;fieldworkers&gt;Peter Ladefoged, Daniel Everett, Keren Everett&lt;/fieldworkers&gt;</v>
      </c>
      <c r="I25" t="str">
        <f>CONCATENATE("&lt;speakers&gt;",'Raw Metadata'!T24,"&lt;/speakers&gt;")</f>
        <v>&lt;speakers&gt;Kóxoi (M)&lt;/speakers&gt;</v>
      </c>
      <c r="J25" t="str">
        <f>CONCATENATE("&lt;filename_audio&gt;",'Raw Metadata'!B24,"&lt;/filename_audio&gt;")</f>
        <v>&lt;filename_audio&gt;myp_word-list_1995_23&lt;/filename_audio&gt;</v>
      </c>
      <c r="K25" t="str">
        <f>CONCATENATE("&lt;filename_wav&gt;",'Raw Metadata'!C24,"&lt;/filename_wav&gt;")</f>
        <v>&lt;filename_wav&gt;myp_word-list_1995_23.wav&lt;/filename_wav&gt;</v>
      </c>
      <c r="L25" t="str">
        <f>CONCATENATE("&lt;filename_mp3&gt;",'Raw Metadata'!D24,"&lt;/filename_mp3&gt;")</f>
        <v>&lt;filename_mp3&gt;myp_word-list_1995_23.mp3&lt;/filename_mp3&gt;</v>
      </c>
      <c r="M25" t="str">
        <f>CONCATENATE("&lt;wav_quality&gt;",'Raw Metadata'!U24,"&lt;/wav_quality&gt;")</f>
        <v>&lt;wav_quality&gt;48K, 16-bit sound depth (bit rate=768 kbps)&lt;/wav_quality&gt;</v>
      </c>
      <c r="N25" t="str">
        <f>CONCATENATE("&lt;mp3_quality&gt;",'Raw Metadata'!V24,"&lt;/mp3_quality&gt;")</f>
        <v>&lt;mp3_quality&gt;56 kpbs&lt;/mp3_quality&gt;</v>
      </c>
      <c r="O25" t="str">
        <f>CONCATENATE("&lt;original_medium&gt;",'Raw Metadata'!W24,"&lt;/original_medium&gt;")</f>
        <v>&lt;original_medium&gt;48K DAT&lt;/original_medium&gt;</v>
      </c>
      <c r="P25" t="str">
        <f>CONCATENATE("&lt;wordlist&gt;",'Raw Metadata'!E24,"&lt;/wordlist&gt;")</f>
        <v>&lt;wordlist&gt;myp_word-list_1995_09.html&lt;/wordlist&gt;</v>
      </c>
      <c r="Q25" t="str">
        <f>CONCATENATE("&lt;wordlist_entries&gt;",'Raw Metadata'!F24,"&lt;/wordlist_entries&gt;")</f>
        <v>&lt;wordlist_entries&gt;1 - 17&lt;/wordlist_entries&gt;</v>
      </c>
      <c r="R25" t="str">
        <f>CONCATENATE("&lt;image_tif&gt;",'Raw Metadata'!I24,"&lt;/image_tif&gt;")</f>
        <v>&lt;image_tif&gt;myp_word-list_1995_29.tif&lt;/image_tif&gt;</v>
      </c>
      <c r="S25" t="str">
        <f>CONCATENATE("&lt;image_tif2&gt;",'Raw Metadata'!J24,"&lt;/image_tif2&gt;")</f>
        <v>&lt;image_tif2&gt;&lt;/image_tif2&gt;</v>
      </c>
      <c r="T25" t="str">
        <f>CONCATENATE("&lt;image_jpg&gt;",'Raw Metadata'!G24,"&lt;/image_jpg&gt;")</f>
        <v>&lt;image_jpg&gt;myp_word-list_1995_29.jpg&lt;/image_jpg&gt;</v>
      </c>
      <c r="U25" t="str">
        <f>CONCATENATE("&lt;image_jpg2&gt;",'Raw Metadata'!H24,"&lt;/image_jpg2&gt;")</f>
        <v>&lt;image_jpg2&gt;&lt;/image_jpg2&gt;</v>
      </c>
      <c r="V25" t="str">
        <f>CONCATENATE("&lt;tif_quality&gt;",'Raw Metadata'!K24,"&lt;/tif_quality&gt;")</f>
        <v>&lt;tif_quality&gt;300 dpi&lt;/tif_quality&gt;</v>
      </c>
      <c r="W25" t="str">
        <f>CONCATENATE("&lt;jpg_quality&gt;",'Raw Metadata'!L24,"&lt;/jpg_quality&gt;")</f>
        <v>&lt;jpg_quality&gt;300 dpi&lt;/jpg_quality&gt;</v>
      </c>
      <c r="X25" t="str">
        <f>CONCATENATE("&lt;details&gt;",'Raw Metadata'!M24,,,"&lt;/details&gt;")</f>
        <v>&lt;details&gt;myp_record_details.html#23&lt;/details&gt;</v>
      </c>
      <c r="Y25" t="str">
        <f>CONCATENATE("&lt;rights&gt;",'Raw Metadata'!X24,"&lt;/rights&gt;")</f>
        <v>&lt;rights&gt;This work is licensed under a Creative Commons license, available for viewing at http://creativecommons.org/licenses/by-nc/2.0/&lt;/rights&gt;</v>
      </c>
      <c r="Z25" t="str">
        <f>CONCATENATE("&lt;wordlist_no_repetition&gt;",'Raw Metadata'!Z24,"&lt;/wordlist_no_repetition&gt;")</f>
        <v>&lt;wordlist_no_repetition&gt;myp_word-list_1995_09.html&lt;/wordlist_no_repetition&gt;</v>
      </c>
      <c r="AA25" t="str">
        <f>CONCATENATE("&lt;link_within_wordlist&gt;",'Raw Metadata'!AB24,"&lt;/link_within_wordlist&gt;")</f>
        <v>&lt;link_within_wordlist&gt;myp_word-list_1995_09.html#1&lt;/link_within_wordlist&gt;</v>
      </c>
      <c r="AB25" t="s">
        <v>16</v>
      </c>
    </row>
    <row r="26" spans="1:28" ht="20.25">
      <c r="A26" t="s">
        <v>15</v>
      </c>
      <c r="B26" t="str">
        <f>CONCATENATE("&lt;entry&gt;",'Raw Metadata'!A25,"&lt;/entry&gt;")</f>
        <v>&lt;entry&gt;24&lt;/entry&gt;</v>
      </c>
      <c r="C26" t="str">
        <f>CONCATENATE("&lt;lang_name&gt;",'Raw Metadata'!N25,"&lt;/lang_name&gt;")</f>
        <v>&lt;lang_name&gt;Piraha&lt;/lang_name&gt;</v>
      </c>
      <c r="D26" t="str">
        <f>CONCATENATE("&lt;sil_code&gt;",'Raw Metadata'!O25,"&lt;/sil_code&gt;")</f>
        <v>&lt;sil_code&gt;MYP&lt;/sil_code&gt;</v>
      </c>
      <c r="E26" t="str">
        <f>CONCATENATE("&lt;content&gt;",'Raw Metadata'!P25,"&lt;/content&gt;")</f>
        <v>&lt;content&gt;Word List&lt;/content&gt;</v>
      </c>
      <c r="F26" t="str">
        <f>CONCATENATE("&lt;recording_location&gt;",'Raw Metadata'!Q25,"&lt;/recording_location&gt;")</f>
        <v>&lt;recording_location&gt;Pirahã Settlement, Brazil&lt;/recording_location&gt;</v>
      </c>
      <c r="G26" t="str">
        <f>CONCATENATE("&lt;recording_date&gt;",'Raw Metadata'!R25,"&lt;/recording_date&gt;")</f>
        <v>&lt;recording_date&gt;28 June, 1995&lt;/recording_date&gt;</v>
      </c>
      <c r="H26" t="str">
        <f>CONCATENATE("&lt;fieldworkers&gt;",'Raw Metadata'!S25,"&lt;/fieldworkers&gt;")</f>
        <v>&lt;fieldworkers&gt;Peter Ladefoged, Daniel Everett, Keren Everett&lt;/fieldworkers&gt;</v>
      </c>
      <c r="I26" t="str">
        <f>CONCATENATE("&lt;speakers&gt;",'Raw Metadata'!T25,"&lt;/speakers&gt;")</f>
        <v>&lt;speakers&gt;Kóxoi (M)&lt;/speakers&gt;</v>
      </c>
      <c r="J26" t="str">
        <f>CONCATENATE("&lt;filename_audio&gt;",'Raw Metadata'!B25,"&lt;/filename_audio&gt;")</f>
        <v>&lt;filename_audio&gt;myp_word-list_1995_24&lt;/filename_audio&gt;</v>
      </c>
      <c r="K26" t="str">
        <f>CONCATENATE("&lt;filename_wav&gt;",'Raw Metadata'!C25,"&lt;/filename_wav&gt;")</f>
        <v>&lt;filename_wav&gt;myp_word-list_1995_24.wav&lt;/filename_wav&gt;</v>
      </c>
      <c r="L26" t="str">
        <f>CONCATENATE("&lt;filename_mp3&gt;",'Raw Metadata'!D25,"&lt;/filename_mp3&gt;")</f>
        <v>&lt;filename_mp3&gt;myp_word-list_1995_24.mp3&lt;/filename_mp3&gt;</v>
      </c>
      <c r="M26" t="str">
        <f>CONCATENATE("&lt;wav_quality&gt;",'Raw Metadata'!U25,"&lt;/wav_quality&gt;")</f>
        <v>&lt;wav_quality&gt;48K, 16-bit sound depth (bit rate=768 kbps)&lt;/wav_quality&gt;</v>
      </c>
      <c r="N26" t="str">
        <f>CONCATENATE("&lt;mp3_quality&gt;",'Raw Metadata'!V25,"&lt;/mp3_quality&gt;")</f>
        <v>&lt;mp3_quality&gt;56 kpbs&lt;/mp3_quality&gt;</v>
      </c>
      <c r="O26" t="str">
        <f>CONCATENATE("&lt;original_medium&gt;",'Raw Metadata'!W25,"&lt;/original_medium&gt;")</f>
        <v>&lt;original_medium&gt;48K DAT&lt;/original_medium&gt;</v>
      </c>
      <c r="P26" t="str">
        <f>CONCATENATE("&lt;wordlist&gt;",'Raw Metadata'!E25,"&lt;/wordlist&gt;")</f>
        <v>&lt;wordlist&gt;myp_word-list_1995_09.html&lt;/wordlist&gt;</v>
      </c>
      <c r="Q26" t="str">
        <f>CONCATENATE("&lt;wordlist_entries&gt;",'Raw Metadata'!F25,"&lt;/wordlist_entries&gt;")</f>
        <v>&lt;wordlist_entries&gt;18 - 35&lt;/wordlist_entries&gt;</v>
      </c>
      <c r="R26" t="str">
        <f>CONCATENATE("&lt;image_tif&gt;",'Raw Metadata'!I25,"&lt;/image_tif&gt;")</f>
        <v>&lt;image_tif&gt;myp_word-list_1995_30.tif&lt;/image_tif&gt;</v>
      </c>
      <c r="S26" t="str">
        <f>CONCATENATE("&lt;image_tif2&gt;",'Raw Metadata'!J25,"&lt;/image_tif2&gt;")</f>
        <v>&lt;image_tif2&gt;&lt;/image_tif2&gt;</v>
      </c>
      <c r="T26" t="str">
        <f>CONCATENATE("&lt;image_jpg&gt;",'Raw Metadata'!G25,"&lt;/image_jpg&gt;")</f>
        <v>&lt;image_jpg&gt;myp_word-list_1995_30.jpg&lt;/image_jpg&gt;</v>
      </c>
      <c r="U26" t="str">
        <f>CONCATENATE("&lt;image_jpg2&gt;",'Raw Metadata'!H25,"&lt;/image_jpg2&gt;")</f>
        <v>&lt;image_jpg2&gt;&lt;/image_jpg2&gt;</v>
      </c>
      <c r="V26" t="str">
        <f>CONCATENATE("&lt;tif_quality&gt;",'Raw Metadata'!K25,"&lt;/tif_quality&gt;")</f>
        <v>&lt;tif_quality&gt;300 dpi&lt;/tif_quality&gt;</v>
      </c>
      <c r="W26" t="str">
        <f>CONCATENATE("&lt;jpg_quality&gt;",'Raw Metadata'!L25,"&lt;/jpg_quality&gt;")</f>
        <v>&lt;jpg_quality&gt;300 dpi&lt;/jpg_quality&gt;</v>
      </c>
      <c r="X26" t="str">
        <f>CONCATENATE("&lt;details&gt;",'Raw Metadata'!M25,,,"&lt;/details&gt;")</f>
        <v>&lt;details&gt;myp_record_details.html#24&lt;/details&gt;</v>
      </c>
      <c r="Y26" t="str">
        <f>CONCATENATE("&lt;rights&gt;",'Raw Metadata'!X25,"&lt;/rights&gt;")</f>
        <v>&lt;rights&gt;This work is licensed under a Creative Commons license, available for viewing at http://creativecommons.org/licenses/by-nc/2.0/&lt;/rights&gt;</v>
      </c>
      <c r="Z26" t="str">
        <f>CONCATENATE("&lt;wordlist_no_repetition&gt;",'Raw Metadata'!Z25,"&lt;/wordlist_no_repetition&gt;")</f>
        <v>&lt;wordlist_no_repetition&gt;&lt;/wordlist_no_repetition&gt;</v>
      </c>
      <c r="AA26" t="str">
        <f>CONCATENATE("&lt;link_within_wordlist&gt;",'Raw Metadata'!AB25,"&lt;/link_within_wordlist&gt;")</f>
        <v>&lt;link_within_wordlist&gt;myp_word-list_1995_09.html#18&lt;/link_within_wordlist&gt;</v>
      </c>
      <c r="AB26" t="s">
        <v>16</v>
      </c>
    </row>
    <row r="27" spans="1:28" ht="20.25">
      <c r="A27" t="s">
        <v>15</v>
      </c>
      <c r="B27" t="str">
        <f>CONCATENATE("&lt;entry&gt;",'Raw Metadata'!A26,"&lt;/entry&gt;")</f>
        <v>&lt;entry&gt;25&lt;/entry&gt;</v>
      </c>
      <c r="C27" t="str">
        <f>CONCATENATE("&lt;lang_name&gt;",'Raw Metadata'!N26,"&lt;/lang_name&gt;")</f>
        <v>&lt;lang_name&gt;Piraha&lt;/lang_name&gt;</v>
      </c>
      <c r="D27" t="str">
        <f>CONCATENATE("&lt;sil_code&gt;",'Raw Metadata'!O26,"&lt;/sil_code&gt;")</f>
        <v>&lt;sil_code&gt;MYP&lt;/sil_code&gt;</v>
      </c>
      <c r="E27" t="str">
        <f>CONCATENATE("&lt;content&gt;",'Raw Metadata'!P26,"&lt;/content&gt;")</f>
        <v>&lt;content&gt;Word List&lt;/content&gt;</v>
      </c>
      <c r="F27" t="str">
        <f>CONCATENATE("&lt;recording_location&gt;",'Raw Metadata'!Q26,"&lt;/recording_location&gt;")</f>
        <v>&lt;recording_location&gt;Pirahã Settlement, Brazil&lt;/recording_location&gt;</v>
      </c>
      <c r="G27" t="str">
        <f>CONCATENATE("&lt;recording_date&gt;",'Raw Metadata'!R26,"&lt;/recording_date&gt;")</f>
        <v>&lt;recording_date&gt;28 June, 1995&lt;/recording_date&gt;</v>
      </c>
      <c r="H27" t="str">
        <f>CONCATENATE("&lt;fieldworkers&gt;",'Raw Metadata'!S26,"&lt;/fieldworkers&gt;")</f>
        <v>&lt;fieldworkers&gt;Peter Ladefoged, Daniel Everett, Keren Everett&lt;/fieldworkers&gt;</v>
      </c>
      <c r="I27" t="str">
        <f>CONCATENATE("&lt;speakers&gt;",'Raw Metadata'!T26,"&lt;/speakers&gt;")</f>
        <v>&lt;speakers&gt;Kóxoi (M)&lt;/speakers&gt;</v>
      </c>
      <c r="J27" t="str">
        <f>CONCATENATE("&lt;filename_audio&gt;",'Raw Metadata'!B26,"&lt;/filename_audio&gt;")</f>
        <v>&lt;filename_audio&gt;myp_word-list_1995_25&lt;/filename_audio&gt;</v>
      </c>
      <c r="K27" t="str">
        <f>CONCATENATE("&lt;filename_wav&gt;",'Raw Metadata'!C26,"&lt;/filename_wav&gt;")</f>
        <v>&lt;filename_wav&gt;myp_word-list_1995_25.wav&lt;/filename_wav&gt;</v>
      </c>
      <c r="L27" t="str">
        <f>CONCATENATE("&lt;filename_mp3&gt;",'Raw Metadata'!D26,"&lt;/filename_mp3&gt;")</f>
        <v>&lt;filename_mp3&gt;myp_word-list_1995_25.mp3&lt;/filename_mp3&gt;</v>
      </c>
      <c r="M27" t="str">
        <f>CONCATENATE("&lt;wav_quality&gt;",'Raw Metadata'!U26,"&lt;/wav_quality&gt;")</f>
        <v>&lt;wav_quality&gt;48K, 16-bit sound depth (bit rate=768 kbps)&lt;/wav_quality&gt;</v>
      </c>
      <c r="N27" t="str">
        <f>CONCATENATE("&lt;mp3_quality&gt;",'Raw Metadata'!V26,"&lt;/mp3_quality&gt;")</f>
        <v>&lt;mp3_quality&gt;56 kpbs&lt;/mp3_quality&gt;</v>
      </c>
      <c r="O27" t="str">
        <f>CONCATENATE("&lt;original_medium&gt;",'Raw Metadata'!W26,"&lt;/original_medium&gt;")</f>
        <v>&lt;original_medium&gt;48K DAT&lt;/original_medium&gt;</v>
      </c>
      <c r="P27" t="str">
        <f>CONCATENATE("&lt;wordlist&gt;",'Raw Metadata'!E26,"&lt;/wordlist&gt;")</f>
        <v>&lt;wordlist&gt;myp_word-list_1995_09.html&lt;/wordlist&gt;</v>
      </c>
      <c r="Q27" t="str">
        <f>CONCATENATE("&lt;wordlist_entries&gt;",'Raw Metadata'!F26,"&lt;/wordlist_entries&gt;")</f>
        <v>&lt;wordlist_entries&gt;1 - 17&lt;/wordlist_entries&gt;</v>
      </c>
      <c r="R27" t="str">
        <f>CONCATENATE("&lt;image_tif&gt;",'Raw Metadata'!I26,"&lt;/image_tif&gt;")</f>
        <v>&lt;image_tif&gt;myp_word-list_1995_29.tif&lt;/image_tif&gt;</v>
      </c>
      <c r="S27" t="str">
        <f>CONCATENATE("&lt;image_tif2&gt;",'Raw Metadata'!J26,"&lt;/image_tif2&gt;")</f>
        <v>&lt;image_tif2&gt;&lt;/image_tif2&gt;</v>
      </c>
      <c r="T27" t="str">
        <f>CONCATENATE("&lt;image_jpg&gt;",'Raw Metadata'!G26,"&lt;/image_jpg&gt;")</f>
        <v>&lt;image_jpg&gt;myp_word-list_1995_29.jpg&lt;/image_jpg&gt;</v>
      </c>
      <c r="U27" t="str">
        <f>CONCATENATE("&lt;image_jpg2&gt;",'Raw Metadata'!H26,"&lt;/image_jpg2&gt;")</f>
        <v>&lt;image_jpg2&gt;&lt;/image_jpg2&gt;</v>
      </c>
      <c r="V27" t="str">
        <f>CONCATENATE("&lt;tif_quality&gt;",'Raw Metadata'!K26,"&lt;/tif_quality&gt;")</f>
        <v>&lt;tif_quality&gt;300 dpi&lt;/tif_quality&gt;</v>
      </c>
      <c r="W27" t="str">
        <f>CONCATENATE("&lt;jpg_quality&gt;",'Raw Metadata'!L26,"&lt;/jpg_quality&gt;")</f>
        <v>&lt;jpg_quality&gt;300 dpi&lt;/jpg_quality&gt;</v>
      </c>
      <c r="X27" t="str">
        <f>CONCATENATE("&lt;details&gt;",'Raw Metadata'!M26,,,"&lt;/details&gt;")</f>
        <v>&lt;details&gt;myp_record_details.html#25&lt;/details&gt;</v>
      </c>
      <c r="Y27" t="str">
        <f>CONCATENATE("&lt;rights&gt;",'Raw Metadata'!X26,"&lt;/rights&gt;")</f>
        <v>&lt;rights&gt;This work is licensed under a Creative Commons license, available for viewing at http://creativecommons.org/licenses/by-nc/2.0/&lt;/rights&gt;</v>
      </c>
      <c r="Z27" t="str">
        <f>CONCATENATE("&lt;wordlist_no_repetition&gt;",'Raw Metadata'!Z26,"&lt;/wordlist_no_repetition&gt;")</f>
        <v>&lt;wordlist_no_repetition&gt;myp_word-list_1995_09.html&lt;/wordlist_no_repetition&gt;</v>
      </c>
      <c r="AA27" t="str">
        <f>CONCATENATE("&lt;link_within_wordlist&gt;",'Raw Metadata'!AB26,"&lt;/link_within_wordlist&gt;")</f>
        <v>&lt;link_within_wordlist&gt;myp_word-list_1995_09.html#1&lt;/link_within_wordlist&gt;</v>
      </c>
      <c r="AB27" t="s">
        <v>16</v>
      </c>
    </row>
    <row r="28" spans="1:28" ht="20.25">
      <c r="A28" t="s">
        <v>15</v>
      </c>
      <c r="B28" t="str">
        <f>CONCATENATE("&lt;entry&gt;",'Raw Metadata'!A27,"&lt;/entry&gt;")</f>
        <v>&lt;entry&gt;26&lt;/entry&gt;</v>
      </c>
      <c r="C28" t="str">
        <f>CONCATENATE("&lt;lang_name&gt;",'Raw Metadata'!N27,"&lt;/lang_name&gt;")</f>
        <v>&lt;lang_name&gt;Piraha&lt;/lang_name&gt;</v>
      </c>
      <c r="D28" t="str">
        <f>CONCATENATE("&lt;sil_code&gt;",'Raw Metadata'!O27,"&lt;/sil_code&gt;")</f>
        <v>&lt;sil_code&gt;MYP&lt;/sil_code&gt;</v>
      </c>
      <c r="E28" t="str">
        <f>CONCATENATE("&lt;content&gt;",'Raw Metadata'!P27,"&lt;/content&gt;")</f>
        <v>&lt;content&gt;Word List&lt;/content&gt;</v>
      </c>
      <c r="F28" t="str">
        <f>CONCATENATE("&lt;recording_location&gt;",'Raw Metadata'!Q27,"&lt;/recording_location&gt;")</f>
        <v>&lt;recording_location&gt;Pirahã Settlement, Brazil&lt;/recording_location&gt;</v>
      </c>
      <c r="G28" t="str">
        <f>CONCATENATE("&lt;recording_date&gt;",'Raw Metadata'!R27,"&lt;/recording_date&gt;")</f>
        <v>&lt;recording_date&gt;28 June, 1995&lt;/recording_date&gt;</v>
      </c>
      <c r="H28" t="str">
        <f>CONCATENATE("&lt;fieldworkers&gt;",'Raw Metadata'!S27,"&lt;/fieldworkers&gt;")</f>
        <v>&lt;fieldworkers&gt;Peter Ladefoged, Daniel Everett, Keren Everett&lt;/fieldworkers&gt;</v>
      </c>
      <c r="I28" t="str">
        <f>CONCATENATE("&lt;speakers&gt;",'Raw Metadata'!T27,"&lt;/speakers&gt;")</f>
        <v>&lt;speakers&gt;Kóxoi (M)&lt;/speakers&gt;</v>
      </c>
      <c r="J28" t="str">
        <f>CONCATENATE("&lt;filename_audio&gt;",'Raw Metadata'!B27,"&lt;/filename_audio&gt;")</f>
        <v>&lt;filename_audio&gt;myp_word-list_1995_26&lt;/filename_audio&gt;</v>
      </c>
      <c r="K28" t="str">
        <f>CONCATENATE("&lt;filename_wav&gt;",'Raw Metadata'!C27,"&lt;/filename_wav&gt;")</f>
        <v>&lt;filename_wav&gt;myp_word-list_1995_26.wav&lt;/filename_wav&gt;</v>
      </c>
      <c r="L28" t="str">
        <f>CONCATENATE("&lt;filename_mp3&gt;",'Raw Metadata'!D27,"&lt;/filename_mp3&gt;")</f>
        <v>&lt;filename_mp3&gt;myp_word-list_1995_26.mp3&lt;/filename_mp3&gt;</v>
      </c>
      <c r="M28" t="str">
        <f>CONCATENATE("&lt;wav_quality&gt;",'Raw Metadata'!U27,"&lt;/wav_quality&gt;")</f>
        <v>&lt;wav_quality&gt;48K, 16-bit sound depth (bit rate=768 kbps)&lt;/wav_quality&gt;</v>
      </c>
      <c r="N28" t="str">
        <f>CONCATENATE("&lt;mp3_quality&gt;",'Raw Metadata'!V27,"&lt;/mp3_quality&gt;")</f>
        <v>&lt;mp3_quality&gt;56 kpbs&lt;/mp3_quality&gt;</v>
      </c>
      <c r="O28" t="str">
        <f>CONCATENATE("&lt;original_medium&gt;",'Raw Metadata'!W27,"&lt;/original_medium&gt;")</f>
        <v>&lt;original_medium&gt;48K DAT&lt;/original_medium&gt;</v>
      </c>
      <c r="P28" t="str">
        <f>CONCATENATE("&lt;wordlist&gt;",'Raw Metadata'!E27,"&lt;/wordlist&gt;")</f>
        <v>&lt;wordlist&gt;myp_word-list_1995_09.html&lt;/wordlist&gt;</v>
      </c>
      <c r="Q28" t="str">
        <f>CONCATENATE("&lt;wordlist_entries&gt;",'Raw Metadata'!F27,"&lt;/wordlist_entries&gt;")</f>
        <v>&lt;wordlist_entries&gt;18 - 35&lt;/wordlist_entries&gt;</v>
      </c>
      <c r="R28" t="str">
        <f>CONCATENATE("&lt;image_tif&gt;",'Raw Metadata'!I27,"&lt;/image_tif&gt;")</f>
        <v>&lt;image_tif&gt;myp_word-list_1995_30.tif&lt;/image_tif&gt;</v>
      </c>
      <c r="S28" t="str">
        <f>CONCATENATE("&lt;image_tif2&gt;",'Raw Metadata'!J27,"&lt;/image_tif2&gt;")</f>
        <v>&lt;image_tif2&gt;&lt;/image_tif2&gt;</v>
      </c>
      <c r="T28" t="str">
        <f>CONCATENATE("&lt;image_jpg&gt;",'Raw Metadata'!G27,"&lt;/image_jpg&gt;")</f>
        <v>&lt;image_jpg&gt;myp_word-list_1995_30.jpg&lt;/image_jpg&gt;</v>
      </c>
      <c r="U28" t="str">
        <f>CONCATENATE("&lt;image_jpg2&gt;",'Raw Metadata'!H27,"&lt;/image_jpg2&gt;")</f>
        <v>&lt;image_jpg2&gt;&lt;/image_jpg2&gt;</v>
      </c>
      <c r="V28" t="str">
        <f>CONCATENATE("&lt;tif_quality&gt;",'Raw Metadata'!K27,"&lt;/tif_quality&gt;")</f>
        <v>&lt;tif_quality&gt;300 dpi&lt;/tif_quality&gt;</v>
      </c>
      <c r="W28" t="str">
        <f>CONCATENATE("&lt;jpg_quality&gt;",'Raw Metadata'!L27,"&lt;/jpg_quality&gt;")</f>
        <v>&lt;jpg_quality&gt;300 dpi&lt;/jpg_quality&gt;</v>
      </c>
      <c r="X28" t="str">
        <f>CONCATENATE("&lt;details&gt;",'Raw Metadata'!M27,,,"&lt;/details&gt;")</f>
        <v>&lt;details&gt;myp_record_details.html#26&lt;/details&gt;</v>
      </c>
      <c r="Y28" t="str">
        <f>CONCATENATE("&lt;rights&gt;",'Raw Metadata'!X27,"&lt;/rights&gt;")</f>
        <v>&lt;rights&gt;This work is licensed under a Creative Commons license, available for viewing at http://creativecommons.org/licenses/by-nc/2.0/&lt;/rights&gt;</v>
      </c>
      <c r="Z28" t="str">
        <f>CONCATENATE("&lt;wordlist_no_repetition&gt;",'Raw Metadata'!Z27,"&lt;/wordlist_no_repetition&gt;")</f>
        <v>&lt;wordlist_no_repetition&gt;&lt;/wordlist_no_repetition&gt;</v>
      </c>
      <c r="AA28" t="str">
        <f>CONCATENATE("&lt;link_within_wordlist&gt;",'Raw Metadata'!AB27,"&lt;/link_within_wordlist&gt;")</f>
        <v>&lt;link_within_wordlist&gt;myp_word-list_1995_09.html#18&lt;/link_within_wordlist&gt;</v>
      </c>
      <c r="AB28" t="s">
        <v>16</v>
      </c>
    </row>
    <row r="29" spans="1:28" ht="20.25">
      <c r="A29" t="s">
        <v>15</v>
      </c>
      <c r="B29" t="str">
        <f>CONCATENATE("&lt;entry&gt;",'Raw Metadata'!A28,"&lt;/entry&gt;")</f>
        <v>&lt;entry&gt;27&lt;/entry&gt;</v>
      </c>
      <c r="C29" t="str">
        <f>CONCATENATE("&lt;lang_name&gt;",'Raw Metadata'!N28,"&lt;/lang_name&gt;")</f>
        <v>&lt;lang_name&gt;Piraha&lt;/lang_name&gt;</v>
      </c>
      <c r="D29" t="str">
        <f>CONCATENATE("&lt;sil_code&gt;",'Raw Metadata'!O28,"&lt;/sil_code&gt;")</f>
        <v>&lt;sil_code&gt;MYP&lt;/sil_code&gt;</v>
      </c>
      <c r="E29" t="str">
        <f>CONCATENATE("&lt;content&gt;",'Raw Metadata'!P28,"&lt;/content&gt;")</f>
        <v>&lt;content&gt;Word List&lt;/content&gt;</v>
      </c>
      <c r="F29" t="str">
        <f>CONCATENATE("&lt;recording_location&gt;",'Raw Metadata'!Q28,"&lt;/recording_location&gt;")</f>
        <v>&lt;recording_location&gt;Pirahã Settlement, Brazil&lt;/recording_location&gt;</v>
      </c>
      <c r="G29" t="str">
        <f>CONCATENATE("&lt;recording_date&gt;",'Raw Metadata'!R28,"&lt;/recording_date&gt;")</f>
        <v>&lt;recording_date&gt;28 June, 1995&lt;/recording_date&gt;</v>
      </c>
      <c r="H29" t="str">
        <f>CONCATENATE("&lt;fieldworkers&gt;",'Raw Metadata'!S28,"&lt;/fieldworkers&gt;")</f>
        <v>&lt;fieldworkers&gt;Peter Ladefoged, Daniel Everett, Keren Everett&lt;/fieldworkers&gt;</v>
      </c>
      <c r="I29" t="str">
        <f>CONCATENATE("&lt;speakers&gt;",'Raw Metadata'!T28,"&lt;/speakers&gt;")</f>
        <v>&lt;speakers&gt;Xaogíoi (F)&lt;/speakers&gt;</v>
      </c>
      <c r="J29" t="str">
        <f>CONCATENATE("&lt;filename_audio&gt;",'Raw Metadata'!B28,"&lt;/filename_audio&gt;")</f>
        <v>&lt;filename_audio&gt;myp_word-list_1995_27&lt;/filename_audio&gt;</v>
      </c>
      <c r="K29" t="str">
        <f>CONCATENATE("&lt;filename_wav&gt;",'Raw Metadata'!C28,"&lt;/filename_wav&gt;")</f>
        <v>&lt;filename_wav&gt;myp_word-list_1995_27.wav&lt;/filename_wav&gt;</v>
      </c>
      <c r="L29" t="str">
        <f>CONCATENATE("&lt;filename_mp3&gt;",'Raw Metadata'!D28,"&lt;/filename_mp3&gt;")</f>
        <v>&lt;filename_mp3&gt;myp_word-list_1995_27.mp3&lt;/filename_mp3&gt;</v>
      </c>
      <c r="M29" t="str">
        <f>CONCATENATE("&lt;wav_quality&gt;",'Raw Metadata'!U28,"&lt;/wav_quality&gt;")</f>
        <v>&lt;wav_quality&gt;48K, 16-bit sound depth (bit rate=768 kbps)&lt;/wav_quality&gt;</v>
      </c>
      <c r="N29" t="str">
        <f>CONCATENATE("&lt;mp3_quality&gt;",'Raw Metadata'!V28,"&lt;/mp3_quality&gt;")</f>
        <v>&lt;mp3_quality&gt;56 kpbs&lt;/mp3_quality&gt;</v>
      </c>
      <c r="O29" t="str">
        <f>CONCATENATE("&lt;original_medium&gt;",'Raw Metadata'!W28,"&lt;/original_medium&gt;")</f>
        <v>&lt;original_medium&gt;48K DAT&lt;/original_medium&gt;</v>
      </c>
      <c r="P29" t="str">
        <f>CONCATENATE("&lt;wordlist&gt;",'Raw Metadata'!E28,"&lt;/wordlist&gt;")</f>
        <v>&lt;wordlist&gt;myp_word-list_1995_10.html&lt;/wordlist&gt;</v>
      </c>
      <c r="Q29" t="str">
        <f>CONCATENATE("&lt;wordlist_entries&gt;",'Raw Metadata'!F28,"&lt;/wordlist_entries&gt;")</f>
        <v>&lt;wordlist_entries&gt;1 - 42&lt;/wordlist_entries&gt;</v>
      </c>
      <c r="R29" t="str">
        <f>CONCATENATE("&lt;image_tif&gt;",'Raw Metadata'!I28,"&lt;/image_tif&gt;")</f>
        <v>&lt;image_tif&gt;myp_word-list_1995_31.tif&lt;/image_tif&gt;</v>
      </c>
      <c r="S29" t="str">
        <f>CONCATENATE("&lt;image_tif2&gt;",'Raw Metadata'!J28,"&lt;/image_tif2&gt;")</f>
        <v>&lt;image_tif2&gt;myp_word-list_1995_32.tif&lt;/image_tif2&gt;</v>
      </c>
      <c r="T29" t="str">
        <f>CONCATENATE("&lt;image_jpg&gt;",'Raw Metadata'!G28,"&lt;/image_jpg&gt;")</f>
        <v>&lt;image_jpg&gt;myp_word-list_1995_31.jpg&lt;/image_jpg&gt;</v>
      </c>
      <c r="U29" t="str">
        <f>CONCATENATE("&lt;image_jpg2&gt;",'Raw Metadata'!H28,"&lt;/image_jpg2&gt;")</f>
        <v>&lt;image_jpg2&gt;myp_word-list_1995_32.jpg&lt;/image_jpg2&gt;</v>
      </c>
      <c r="V29" t="str">
        <f>CONCATENATE("&lt;tif_quality&gt;",'Raw Metadata'!K28,"&lt;/tif_quality&gt;")</f>
        <v>&lt;tif_quality&gt;300 dpi&lt;/tif_quality&gt;</v>
      </c>
      <c r="W29" t="str">
        <f>CONCATENATE("&lt;jpg_quality&gt;",'Raw Metadata'!L28,"&lt;/jpg_quality&gt;")</f>
        <v>&lt;jpg_quality&gt;300 dpi&lt;/jpg_quality&gt;</v>
      </c>
      <c r="X29" t="str">
        <f>CONCATENATE("&lt;details&gt;",'Raw Metadata'!M28,,,"&lt;/details&gt;")</f>
        <v>&lt;details&gt;myp_record_details.html#27&lt;/details&gt;</v>
      </c>
      <c r="Y29" t="str">
        <f>CONCATENATE("&lt;rights&gt;",'Raw Metadata'!X28,"&lt;/rights&gt;")</f>
        <v>&lt;rights&gt;This work is licensed under a Creative Commons license, available for viewing at http://creativecommons.org/licenses/by-nc/2.0/&lt;/rights&gt;</v>
      </c>
      <c r="Z29" t="str">
        <f>CONCATENATE("&lt;wordlist_no_repetition&gt;",'Raw Metadata'!Z28,"&lt;/wordlist_no_repetition&gt;")</f>
        <v>&lt;wordlist_no_repetition&gt;myp_word-list_1995_10.html&lt;/wordlist_no_repetition&gt;</v>
      </c>
      <c r="AA29" t="str">
        <f>CONCATENATE("&lt;link_within_wordlist&gt;",'Raw Metadata'!AB28,"&lt;/link_within_wordlist&gt;")</f>
        <v>&lt;link_within_wordlist&gt;myp_word-list_1995_10.html#1&lt;/link_within_wordlist&gt;</v>
      </c>
      <c r="AB29" t="s">
        <v>16</v>
      </c>
    </row>
    <row r="30" spans="1:28" ht="20.25">
      <c r="A30" t="s">
        <v>15</v>
      </c>
      <c r="B30" t="str">
        <f>CONCATENATE("&lt;entry&gt;",'Raw Metadata'!A29,"&lt;/entry&gt;")</f>
        <v>&lt;entry&gt;28&lt;/entry&gt;</v>
      </c>
      <c r="C30" t="str">
        <f>CONCATENATE("&lt;lang_name&gt;",'Raw Metadata'!N29,"&lt;/lang_name&gt;")</f>
        <v>&lt;lang_name&gt;Piraha&lt;/lang_name&gt;</v>
      </c>
      <c r="D30" t="str">
        <f>CONCATENATE("&lt;sil_code&gt;",'Raw Metadata'!O29,"&lt;/sil_code&gt;")</f>
        <v>&lt;sil_code&gt;MYP&lt;/sil_code&gt;</v>
      </c>
      <c r="E30" t="str">
        <f>CONCATENATE("&lt;content&gt;",'Raw Metadata'!P29,"&lt;/content&gt;")</f>
        <v>&lt;content&gt;Word List&lt;/content&gt;</v>
      </c>
      <c r="F30" t="str">
        <f>CONCATENATE("&lt;recording_location&gt;",'Raw Metadata'!Q29,"&lt;/recording_location&gt;")</f>
        <v>&lt;recording_location&gt;Pirahã Settlement, Brazil&lt;/recording_location&gt;</v>
      </c>
      <c r="G30" t="str">
        <f>CONCATENATE("&lt;recording_date&gt;",'Raw Metadata'!R29,"&lt;/recording_date&gt;")</f>
        <v>&lt;recording_date&gt;28 June, 1995&lt;/recording_date&gt;</v>
      </c>
      <c r="H30" t="str">
        <f>CONCATENATE("&lt;fieldworkers&gt;",'Raw Metadata'!S29,"&lt;/fieldworkers&gt;")</f>
        <v>&lt;fieldworkers&gt;Peter Ladefoged, Daniel Everett, Keren Everett&lt;/fieldworkers&gt;</v>
      </c>
      <c r="I30" t="str">
        <f>CONCATENATE("&lt;speakers&gt;",'Raw Metadata'!T29,"&lt;/speakers&gt;")</f>
        <v>&lt;speakers&gt;Xaogíoi (F)&lt;/speakers&gt;</v>
      </c>
      <c r="J30" t="str">
        <f>CONCATENATE("&lt;filename_audio&gt;",'Raw Metadata'!B29,"&lt;/filename_audio&gt;")</f>
        <v>&lt;filename_audio&gt;myp_word-list_1995_28&lt;/filename_audio&gt;</v>
      </c>
      <c r="K30" t="str">
        <f>CONCATENATE("&lt;filename_wav&gt;",'Raw Metadata'!C29,"&lt;/filename_wav&gt;")</f>
        <v>&lt;filename_wav&gt;myp_word-list_1995_28.wav&lt;/filename_wav&gt;</v>
      </c>
      <c r="L30" t="str">
        <f>CONCATENATE("&lt;filename_mp3&gt;",'Raw Metadata'!D29,"&lt;/filename_mp3&gt;")</f>
        <v>&lt;filename_mp3&gt;myp_word-list_1995_28.mp3&lt;/filename_mp3&gt;</v>
      </c>
      <c r="M30" t="str">
        <f>CONCATENATE("&lt;wav_quality&gt;",'Raw Metadata'!U29,"&lt;/wav_quality&gt;")</f>
        <v>&lt;wav_quality&gt;48K, 16-bit sound depth (bit rate=768 kbps)&lt;/wav_quality&gt;</v>
      </c>
      <c r="N30" t="str">
        <f>CONCATENATE("&lt;mp3_quality&gt;",'Raw Metadata'!V29,"&lt;/mp3_quality&gt;")</f>
        <v>&lt;mp3_quality&gt;56 kpbs&lt;/mp3_quality&gt;</v>
      </c>
      <c r="O30" t="str">
        <f>CONCATENATE("&lt;original_medium&gt;",'Raw Metadata'!W29,"&lt;/original_medium&gt;")</f>
        <v>&lt;original_medium&gt;48K DAT&lt;/original_medium&gt;</v>
      </c>
      <c r="P30" t="str">
        <f>CONCATENATE("&lt;wordlist&gt;",'Raw Metadata'!E29,"&lt;/wordlist&gt;")</f>
        <v>&lt;wordlist&gt;myp_word-list_1995_10.html&lt;/wordlist&gt;</v>
      </c>
      <c r="Q30" t="str">
        <f>CONCATENATE("&lt;wordlist_entries&gt;",'Raw Metadata'!F29,"&lt;/wordlist_entries&gt;")</f>
        <v>&lt;wordlist_entries&gt;43 - 71&lt;/wordlist_entries&gt;</v>
      </c>
      <c r="R30" t="str">
        <f>CONCATENATE("&lt;image_tif&gt;",'Raw Metadata'!I29,"&lt;/image_tif&gt;")</f>
        <v>&lt;image_tif&gt;myp_word-list_1995_32.tif&lt;/image_tif&gt;</v>
      </c>
      <c r="S30" t="str">
        <f>CONCATENATE("&lt;image_tif2&gt;",'Raw Metadata'!J29,"&lt;/image_tif2&gt;")</f>
        <v>&lt;image_tif2&gt;myp_word-list_1995_33.tif&lt;/image_tif2&gt;</v>
      </c>
      <c r="T30" t="str">
        <f>CONCATENATE("&lt;image_jpg&gt;",'Raw Metadata'!G29,"&lt;/image_jpg&gt;")</f>
        <v>&lt;image_jpg&gt;myp_word-list_1995_32.jpg&lt;/image_jpg&gt;</v>
      </c>
      <c r="U30" t="str">
        <f>CONCATENATE("&lt;image_jpg2&gt;",'Raw Metadata'!H29,"&lt;/image_jpg2&gt;")</f>
        <v>&lt;image_jpg2&gt;myp_word-list_1995_33.jpg&lt;/image_jpg2&gt;</v>
      </c>
      <c r="V30" t="str">
        <f>CONCATENATE("&lt;tif_quality&gt;",'Raw Metadata'!K29,"&lt;/tif_quality&gt;")</f>
        <v>&lt;tif_quality&gt;300 dpi&lt;/tif_quality&gt;</v>
      </c>
      <c r="W30" t="str">
        <f>CONCATENATE("&lt;jpg_quality&gt;",'Raw Metadata'!L29,"&lt;/jpg_quality&gt;")</f>
        <v>&lt;jpg_quality&gt;300 dpi&lt;/jpg_quality&gt;</v>
      </c>
      <c r="X30" t="str">
        <f>CONCATENATE("&lt;details&gt;",'Raw Metadata'!M29,,,"&lt;/details&gt;")</f>
        <v>&lt;details&gt;myp_record_details.html#28&lt;/details&gt;</v>
      </c>
      <c r="Y30" t="str">
        <f>CONCATENATE("&lt;rights&gt;",'Raw Metadata'!X29,"&lt;/rights&gt;")</f>
        <v>&lt;rights&gt;This work is licensed under a Creative Commons license, available for viewing at http://creativecommons.org/licenses/by-nc/2.0/&lt;/rights&gt;</v>
      </c>
      <c r="Z30" t="str">
        <f>CONCATENATE("&lt;wordlist_no_repetition&gt;",'Raw Metadata'!Z29,"&lt;/wordlist_no_repetition&gt;")</f>
        <v>&lt;wordlist_no_repetition&gt;&lt;/wordlist_no_repetition&gt;</v>
      </c>
      <c r="AA30" t="str">
        <f>CONCATENATE("&lt;link_within_wordlist&gt;",'Raw Metadata'!AB29,"&lt;/link_within_wordlist&gt;")</f>
        <v>&lt;link_within_wordlist&gt;myp_word-list_1995_10.html#43&lt;/link_within_wordlist&gt;</v>
      </c>
      <c r="AB30" t="s">
        <v>16</v>
      </c>
    </row>
    <row r="31" spans="1:28" ht="20.25">
      <c r="A31" t="s">
        <v>15</v>
      </c>
      <c r="B31" t="str">
        <f>CONCATENATE("&lt;entry&gt;",'Raw Metadata'!A30,"&lt;/entry&gt;")</f>
        <v>&lt;entry&gt;29&lt;/entry&gt;</v>
      </c>
      <c r="C31" t="str">
        <f>CONCATENATE("&lt;lang_name&gt;",'Raw Metadata'!N30,"&lt;/lang_name&gt;")</f>
        <v>&lt;lang_name&gt;Piraha&lt;/lang_name&gt;</v>
      </c>
      <c r="D31" t="str">
        <f>CONCATENATE("&lt;sil_code&gt;",'Raw Metadata'!O30,"&lt;/sil_code&gt;")</f>
        <v>&lt;sil_code&gt;MYP&lt;/sil_code&gt;</v>
      </c>
      <c r="E31" t="str">
        <f>CONCATENATE("&lt;content&gt;",'Raw Metadata'!P30,"&lt;/content&gt;")</f>
        <v>&lt;content&gt;Word List&lt;/content&gt;</v>
      </c>
      <c r="F31" t="str">
        <f>CONCATENATE("&lt;recording_location&gt;",'Raw Metadata'!Q30,"&lt;/recording_location&gt;")</f>
        <v>&lt;recording_location&gt;Pirahã Settlement, Brazil&lt;/recording_location&gt;</v>
      </c>
      <c r="G31" t="str">
        <f>CONCATENATE("&lt;recording_date&gt;",'Raw Metadata'!R30,"&lt;/recording_date&gt;")</f>
        <v>&lt;recording_date&gt;28 June, 1995&lt;/recording_date&gt;</v>
      </c>
      <c r="H31" t="str">
        <f>CONCATENATE("&lt;fieldworkers&gt;",'Raw Metadata'!S30,"&lt;/fieldworkers&gt;")</f>
        <v>&lt;fieldworkers&gt;Peter Ladefoged, Daniel Everett, Keren Everett&lt;/fieldworkers&gt;</v>
      </c>
      <c r="I31" t="str">
        <f>CONCATENATE("&lt;speakers&gt;",'Raw Metadata'!T30,"&lt;/speakers&gt;")</f>
        <v>&lt;speakers&gt;Xaogíoi (F)&lt;/speakers&gt;</v>
      </c>
      <c r="J31" t="str">
        <f>CONCATENATE("&lt;filename_audio&gt;",'Raw Metadata'!B30,"&lt;/filename_audio&gt;")</f>
        <v>&lt;filename_audio&gt;myp_word-list_1995_29&lt;/filename_audio&gt;</v>
      </c>
      <c r="K31" t="str">
        <f>CONCATENATE("&lt;filename_wav&gt;",'Raw Metadata'!C30,"&lt;/filename_wav&gt;")</f>
        <v>&lt;filename_wav&gt;myp_word-list_1995_29.wav&lt;/filename_wav&gt;</v>
      </c>
      <c r="L31" t="str">
        <f>CONCATENATE("&lt;filename_mp3&gt;",'Raw Metadata'!D30,"&lt;/filename_mp3&gt;")</f>
        <v>&lt;filename_mp3&gt;myp_word-list_1995_29.mp3&lt;/filename_mp3&gt;</v>
      </c>
      <c r="M31" t="str">
        <f>CONCATENATE("&lt;wav_quality&gt;",'Raw Metadata'!U30,"&lt;/wav_quality&gt;")</f>
        <v>&lt;wav_quality&gt;48K, 16-bit sound depth (bit rate=768 kbps)&lt;/wav_quality&gt;</v>
      </c>
      <c r="N31" t="str">
        <f>CONCATENATE("&lt;mp3_quality&gt;",'Raw Metadata'!V30,"&lt;/mp3_quality&gt;")</f>
        <v>&lt;mp3_quality&gt;56 kpbs&lt;/mp3_quality&gt;</v>
      </c>
      <c r="O31" t="str">
        <f>CONCATENATE("&lt;original_medium&gt;",'Raw Metadata'!W30,"&lt;/original_medium&gt;")</f>
        <v>&lt;original_medium&gt;48K DAT&lt;/original_medium&gt;</v>
      </c>
      <c r="P31" t="str">
        <f>CONCATENATE("&lt;wordlist&gt;",'Raw Metadata'!E30,"&lt;/wordlist&gt;")</f>
        <v>&lt;wordlist&gt;myp_word-list_1995_10.html&lt;/wordlist&gt;</v>
      </c>
      <c r="Q31" t="str">
        <f>CONCATENATE("&lt;wordlist_entries&gt;",'Raw Metadata'!F30,"&lt;/wordlist_entries&gt;")</f>
        <v>&lt;wordlist_entries&gt;72 - 93&lt;/wordlist_entries&gt;</v>
      </c>
      <c r="R31" t="str">
        <f>CONCATENATE("&lt;image_tif&gt;",'Raw Metadata'!I30,"&lt;/image_tif&gt;")</f>
        <v>&lt;image_tif&gt;myp_word-list_1995_33.tif&lt;/image_tif&gt;</v>
      </c>
      <c r="S31" t="str">
        <f>CONCATENATE("&lt;image_tif2&gt;",'Raw Metadata'!J30,"&lt;/image_tif2&gt;")</f>
        <v>&lt;image_tif2&gt;&lt;/image_tif2&gt;</v>
      </c>
      <c r="T31" t="str">
        <f>CONCATENATE("&lt;image_jpg&gt;",'Raw Metadata'!G30,"&lt;/image_jpg&gt;")</f>
        <v>&lt;image_jpg&gt;myp_word-list_1995_33.jpg&lt;/image_jpg&gt;</v>
      </c>
      <c r="U31" t="str">
        <f>CONCATENATE("&lt;image_jpg2&gt;",'Raw Metadata'!H30,"&lt;/image_jpg2&gt;")</f>
        <v>&lt;image_jpg2&gt;&lt;/image_jpg2&gt;</v>
      </c>
      <c r="V31" t="str">
        <f>CONCATENATE("&lt;tif_quality&gt;",'Raw Metadata'!K30,"&lt;/tif_quality&gt;")</f>
        <v>&lt;tif_quality&gt;300 dpi&lt;/tif_quality&gt;</v>
      </c>
      <c r="W31" t="str">
        <f>CONCATENATE("&lt;jpg_quality&gt;",'Raw Metadata'!L30,"&lt;/jpg_quality&gt;")</f>
        <v>&lt;jpg_quality&gt;300 dpi&lt;/jpg_quality&gt;</v>
      </c>
      <c r="X31" t="str">
        <f>CONCATENATE("&lt;details&gt;",'Raw Metadata'!M30,,,"&lt;/details&gt;")</f>
        <v>&lt;details&gt;myp_record_details.html#29&lt;/details&gt;</v>
      </c>
      <c r="Y31" t="str">
        <f>CONCATENATE("&lt;rights&gt;",'Raw Metadata'!X30,"&lt;/rights&gt;")</f>
        <v>&lt;rights&gt;This work is licensed under a Creative Commons license, available for viewing at http://creativecommons.org/licenses/by-nc/2.0/&lt;/rights&gt;</v>
      </c>
      <c r="Z31" t="str">
        <f>CONCATENATE("&lt;wordlist_no_repetition&gt;",'Raw Metadata'!Z30,"&lt;/wordlist_no_repetition&gt;")</f>
        <v>&lt;wordlist_no_repetition&gt;&lt;/wordlist_no_repetition&gt;</v>
      </c>
      <c r="AA31" t="str">
        <f>CONCATENATE("&lt;link_within_wordlist&gt;",'Raw Metadata'!AB30,"&lt;/link_within_wordlist&gt;")</f>
        <v>&lt;link_within_wordlist&gt;myp_word-list_1995_10.html#72&lt;/link_within_wordlist&gt;</v>
      </c>
      <c r="AB31" t="s">
        <v>16</v>
      </c>
    </row>
    <row r="32" spans="1:28" ht="20.25">
      <c r="A32" t="s">
        <v>15</v>
      </c>
      <c r="B32" t="str">
        <f>CONCATENATE("&lt;entry&gt;",'Raw Metadata'!A31,"&lt;/entry&gt;")</f>
        <v>&lt;entry&gt;30&lt;/entry&gt;</v>
      </c>
      <c r="C32" t="str">
        <f>CONCATENATE("&lt;lang_name&gt;",'Raw Metadata'!N31,"&lt;/lang_name&gt;")</f>
        <v>&lt;lang_name&gt;Piraha&lt;/lang_name&gt;</v>
      </c>
      <c r="D32" t="str">
        <f>CONCATENATE("&lt;sil_code&gt;",'Raw Metadata'!O31,"&lt;/sil_code&gt;")</f>
        <v>&lt;sil_code&gt;MYP&lt;/sil_code&gt;</v>
      </c>
      <c r="E32" t="str">
        <f>CONCATENATE("&lt;content&gt;",'Raw Metadata'!P31,"&lt;/content&gt;")</f>
        <v>&lt;content&gt;Word List&lt;/content&gt;</v>
      </c>
      <c r="F32" t="str">
        <f>CONCATENATE("&lt;recording_location&gt;",'Raw Metadata'!Q31,"&lt;/recording_location&gt;")</f>
        <v>&lt;recording_location&gt;Pirahã Settlement, Brazil&lt;/recording_location&gt;</v>
      </c>
      <c r="G32" t="str">
        <f>CONCATENATE("&lt;recording_date&gt;",'Raw Metadata'!R31,"&lt;/recording_date&gt;")</f>
        <v>&lt;recording_date&gt;28 June, 1995&lt;/recording_date&gt;</v>
      </c>
      <c r="H32" t="str">
        <f>CONCATENATE("&lt;fieldworkers&gt;",'Raw Metadata'!S31,"&lt;/fieldworkers&gt;")</f>
        <v>&lt;fieldworkers&gt;Peter Ladefoged, Daniel Everett, Keren Everett&lt;/fieldworkers&gt;</v>
      </c>
      <c r="I32" t="str">
        <f>CONCATENATE("&lt;speakers&gt;",'Raw Metadata'!T31,"&lt;/speakers&gt;")</f>
        <v>&lt;speakers&gt;Toogioao (F)&lt;/speakers&gt;</v>
      </c>
      <c r="J32" t="str">
        <f>CONCATENATE("&lt;filename_audio&gt;",'Raw Metadata'!B31,"&lt;/filename_audio&gt;")</f>
        <v>&lt;filename_audio&gt;myp_word-list_1995_30&lt;/filename_audio&gt;</v>
      </c>
      <c r="K32" t="str">
        <f>CONCATENATE("&lt;filename_wav&gt;",'Raw Metadata'!C31,"&lt;/filename_wav&gt;")</f>
        <v>&lt;filename_wav&gt;myp_word-list_1995_30.wav&lt;/filename_wav&gt;</v>
      </c>
      <c r="L32" t="str">
        <f>CONCATENATE("&lt;filename_mp3&gt;",'Raw Metadata'!D31,"&lt;/filename_mp3&gt;")</f>
        <v>&lt;filename_mp3&gt;myp_word-list_1995_30.mp3&lt;/filename_mp3&gt;</v>
      </c>
      <c r="M32" t="str">
        <f>CONCATENATE("&lt;wav_quality&gt;",'Raw Metadata'!U31,"&lt;/wav_quality&gt;")</f>
        <v>&lt;wav_quality&gt;48K, 16-bit sound depth (bit rate=768 kbps)&lt;/wav_quality&gt;</v>
      </c>
      <c r="N32" t="str">
        <f>CONCATENATE("&lt;mp3_quality&gt;",'Raw Metadata'!V31,"&lt;/mp3_quality&gt;")</f>
        <v>&lt;mp3_quality&gt;56 kpbs&lt;/mp3_quality&gt;</v>
      </c>
      <c r="O32" t="str">
        <f>CONCATENATE("&lt;original_medium&gt;",'Raw Metadata'!W31,"&lt;/original_medium&gt;")</f>
        <v>&lt;original_medium&gt;48K DAT&lt;/original_medium&gt;</v>
      </c>
      <c r="P32" t="str">
        <f>CONCATENATE("&lt;wordlist&gt;",'Raw Metadata'!E31,"&lt;/wordlist&gt;")</f>
        <v>&lt;wordlist&gt;myp_word-list_1995_11.html&lt;/wordlist&gt;</v>
      </c>
      <c r="Q32" t="str">
        <f>CONCATENATE("&lt;wordlist_entries&gt;",'Raw Metadata'!F31,"&lt;/wordlist_entries&gt;")</f>
        <v>&lt;wordlist_entries&gt;1 - 41&lt;/wordlist_entries&gt;</v>
      </c>
      <c r="R32" t="str">
        <f>CONCATENATE("&lt;image_tif&gt;",'Raw Metadata'!I31,"&lt;/image_tif&gt;")</f>
        <v>&lt;image_tif&gt;myp_word-list_1995_34.tif&lt;/image_tif&gt;</v>
      </c>
      <c r="S32" t="str">
        <f>CONCATENATE("&lt;image_tif2&gt;",'Raw Metadata'!J31,"&lt;/image_tif2&gt;")</f>
        <v>&lt;image_tif2&gt;myp_word-list_1995_35.tif&lt;/image_tif2&gt;</v>
      </c>
      <c r="T32" t="str">
        <f>CONCATENATE("&lt;image_jpg&gt;",'Raw Metadata'!G31,"&lt;/image_jpg&gt;")</f>
        <v>&lt;image_jpg&gt;myp_word-list_1995_34.jpg&lt;/image_jpg&gt;</v>
      </c>
      <c r="U32" t="str">
        <f>CONCATENATE("&lt;image_jpg2&gt;",'Raw Metadata'!H31,"&lt;/image_jpg2&gt;")</f>
        <v>&lt;image_jpg2&gt;myp_word-list_1995_35.jpg&lt;/image_jpg2&gt;</v>
      </c>
      <c r="V32" t="str">
        <f>CONCATENATE("&lt;tif_quality&gt;",'Raw Metadata'!K31,"&lt;/tif_quality&gt;")</f>
        <v>&lt;tif_quality&gt;300 dpi&lt;/tif_quality&gt;</v>
      </c>
      <c r="W32" t="str">
        <f>CONCATENATE("&lt;jpg_quality&gt;",'Raw Metadata'!L31,"&lt;/jpg_quality&gt;")</f>
        <v>&lt;jpg_quality&gt;300 dpi&lt;/jpg_quality&gt;</v>
      </c>
      <c r="X32" t="str">
        <f>CONCATENATE("&lt;details&gt;",'Raw Metadata'!M31,,,"&lt;/details&gt;")</f>
        <v>&lt;details&gt;myp_record_details.html#30&lt;/details&gt;</v>
      </c>
      <c r="Y32" t="str">
        <f>CONCATENATE("&lt;rights&gt;",'Raw Metadata'!X31,"&lt;/rights&gt;")</f>
        <v>&lt;rights&gt;This work is licensed under a Creative Commons license, available for viewing at http://creativecommons.org/licenses/by-nc/2.0/&lt;/rights&gt;</v>
      </c>
      <c r="Z32" t="str">
        <f>CONCATENATE("&lt;wordlist_no_repetition&gt;",'Raw Metadata'!Z31,"&lt;/wordlist_no_repetition&gt;")</f>
        <v>&lt;wordlist_no_repetition&gt;myp_word-list_1995_11.html&lt;/wordlist_no_repetition&gt;</v>
      </c>
      <c r="AA32" t="str">
        <f>CONCATENATE("&lt;link_within_wordlist&gt;",'Raw Metadata'!AB31,"&lt;/link_within_wordlist&gt;")</f>
        <v>&lt;link_within_wordlist&gt;myp_word-list_1995_11.html#1&lt;/link_within_wordlist&gt;</v>
      </c>
      <c r="AB32" t="s">
        <v>16</v>
      </c>
    </row>
    <row r="33" spans="1:28" ht="20.25">
      <c r="A33" t="s">
        <v>15</v>
      </c>
      <c r="B33" t="str">
        <f>CONCATENATE("&lt;entry&gt;",'Raw Metadata'!A32,"&lt;/entry&gt;")</f>
        <v>&lt;entry&gt;31&lt;/entry&gt;</v>
      </c>
      <c r="C33" t="str">
        <f>CONCATENATE("&lt;lang_name&gt;",'Raw Metadata'!N32,"&lt;/lang_name&gt;")</f>
        <v>&lt;lang_name&gt;Piraha&lt;/lang_name&gt;</v>
      </c>
      <c r="D33" t="str">
        <f>CONCATENATE("&lt;sil_code&gt;",'Raw Metadata'!O32,"&lt;/sil_code&gt;")</f>
        <v>&lt;sil_code&gt;MYP&lt;/sil_code&gt;</v>
      </c>
      <c r="E33" t="str">
        <f>CONCATENATE("&lt;content&gt;",'Raw Metadata'!P32,"&lt;/content&gt;")</f>
        <v>&lt;content&gt;Word List&lt;/content&gt;</v>
      </c>
      <c r="F33" t="str">
        <f>CONCATENATE("&lt;recording_location&gt;",'Raw Metadata'!Q32,"&lt;/recording_location&gt;")</f>
        <v>&lt;recording_location&gt;Pirahã Settlement, Brazil&lt;/recording_location&gt;</v>
      </c>
      <c r="G33" t="str">
        <f>CONCATENATE("&lt;recording_date&gt;",'Raw Metadata'!R32,"&lt;/recording_date&gt;")</f>
        <v>&lt;recording_date&gt;28 June, 1995&lt;/recording_date&gt;</v>
      </c>
      <c r="H33" t="str">
        <f>CONCATENATE("&lt;fieldworkers&gt;",'Raw Metadata'!S32,"&lt;/fieldworkers&gt;")</f>
        <v>&lt;fieldworkers&gt;Peter Ladefoged, Daniel Everett, Keren Everett&lt;/fieldworkers&gt;</v>
      </c>
      <c r="I33" t="str">
        <f>CONCATENATE("&lt;speakers&gt;",'Raw Metadata'!T32,"&lt;/speakers&gt;")</f>
        <v>&lt;speakers&gt;Toogioao (F)&lt;/speakers&gt;</v>
      </c>
      <c r="J33" t="str">
        <f>CONCATENATE("&lt;filename_audio&gt;",'Raw Metadata'!B32,"&lt;/filename_audio&gt;")</f>
        <v>&lt;filename_audio&gt;myp_word-list_1995_31&lt;/filename_audio&gt;</v>
      </c>
      <c r="K33" t="str">
        <f>CONCATENATE("&lt;filename_wav&gt;",'Raw Metadata'!C32,"&lt;/filename_wav&gt;")</f>
        <v>&lt;filename_wav&gt;myp_word-list_1995_31.wav&lt;/filename_wav&gt;</v>
      </c>
      <c r="L33" t="str">
        <f>CONCATENATE("&lt;filename_mp3&gt;",'Raw Metadata'!D32,"&lt;/filename_mp3&gt;")</f>
        <v>&lt;filename_mp3&gt;myp_word-list_1995_31.mp3&lt;/filename_mp3&gt;</v>
      </c>
      <c r="M33" t="str">
        <f>CONCATENATE("&lt;wav_quality&gt;",'Raw Metadata'!U32,"&lt;/wav_quality&gt;")</f>
        <v>&lt;wav_quality&gt;48K, 16-bit sound depth (bit rate=768 kbps)&lt;/wav_quality&gt;</v>
      </c>
      <c r="N33" t="str">
        <f>CONCATENATE("&lt;mp3_quality&gt;",'Raw Metadata'!V32,"&lt;/mp3_quality&gt;")</f>
        <v>&lt;mp3_quality&gt;56 kpbs&lt;/mp3_quality&gt;</v>
      </c>
      <c r="O33" t="str">
        <f>CONCATENATE("&lt;original_medium&gt;",'Raw Metadata'!W32,"&lt;/original_medium&gt;")</f>
        <v>&lt;original_medium&gt;48K DAT&lt;/original_medium&gt;</v>
      </c>
      <c r="P33" t="str">
        <f>CONCATENATE("&lt;wordlist&gt;",'Raw Metadata'!E32,"&lt;/wordlist&gt;")</f>
        <v>&lt;wordlist&gt;myp_word-list_1995_11.html&lt;/wordlist&gt;</v>
      </c>
      <c r="Q33" t="str">
        <f>CONCATENATE("&lt;wordlist_entries&gt;",'Raw Metadata'!F32,"&lt;/wordlist_entries&gt;")</f>
        <v>&lt;wordlist_entries&gt;42 - 74&lt;/wordlist_entries&gt;</v>
      </c>
      <c r="R33" t="str">
        <f>CONCATENATE("&lt;image_tif&gt;",'Raw Metadata'!I32,"&lt;/image_tif&gt;")</f>
        <v>&lt;image_tif&gt;myp_word-list_1995_35.tif&lt;/image_tif&gt;</v>
      </c>
      <c r="S33" t="str">
        <f>CONCATENATE("&lt;image_tif2&gt;",'Raw Metadata'!J32,"&lt;/image_tif2&gt;")</f>
        <v>&lt;image_tif2&gt;myp_word-list_1995_36.tif&lt;/image_tif2&gt;</v>
      </c>
      <c r="T33" t="str">
        <f>CONCATENATE("&lt;image_jpg&gt;",'Raw Metadata'!G32,"&lt;/image_jpg&gt;")</f>
        <v>&lt;image_jpg&gt;myp_word-list_1995_35.jpg&lt;/image_jpg&gt;</v>
      </c>
      <c r="U33" t="str">
        <f>CONCATENATE("&lt;image_jpg2&gt;",'Raw Metadata'!H32,"&lt;/image_jpg2&gt;")</f>
        <v>&lt;image_jpg2&gt;myp_word-list_1995_36.jpg&lt;/image_jpg2&gt;</v>
      </c>
      <c r="V33" t="str">
        <f>CONCATENATE("&lt;tif_quality&gt;",'Raw Metadata'!K32,"&lt;/tif_quality&gt;")</f>
        <v>&lt;tif_quality&gt;300 dpi&lt;/tif_quality&gt;</v>
      </c>
      <c r="W33" t="str">
        <f>CONCATENATE("&lt;jpg_quality&gt;",'Raw Metadata'!L32,"&lt;/jpg_quality&gt;")</f>
        <v>&lt;jpg_quality&gt;300 dpi&lt;/jpg_quality&gt;</v>
      </c>
      <c r="X33" t="str">
        <f>CONCATENATE("&lt;details&gt;",'Raw Metadata'!M32,,,"&lt;/details&gt;")</f>
        <v>&lt;details&gt;myp_record_details.html#31&lt;/details&gt;</v>
      </c>
      <c r="Y33" t="str">
        <f>CONCATENATE("&lt;rights&gt;",'Raw Metadata'!X32,"&lt;/rights&gt;")</f>
        <v>&lt;rights&gt;This work is licensed under a Creative Commons license, available for viewing at http://creativecommons.org/licenses/by-nc/2.0/&lt;/rights&gt;</v>
      </c>
      <c r="Z33" t="str">
        <f>CONCATENATE("&lt;wordlist_no_repetition&gt;",'Raw Metadata'!Z32,"&lt;/wordlist_no_repetition&gt;")</f>
        <v>&lt;wordlist_no_repetition&gt;&lt;/wordlist_no_repetition&gt;</v>
      </c>
      <c r="AA33" t="str">
        <f>CONCATENATE("&lt;link_within_wordlist&gt;",'Raw Metadata'!AB32,"&lt;/link_within_wordlist&gt;")</f>
        <v>&lt;link_within_wordlist&gt;myp_word-list_1995_11.html#42&lt;/link_within_wordlist&gt;</v>
      </c>
      <c r="AB33" t="s">
        <v>16</v>
      </c>
    </row>
    <row r="34" spans="1:28" ht="20.25">
      <c r="A34" t="s">
        <v>15</v>
      </c>
      <c r="B34" t="str">
        <f>CONCATENATE("&lt;entry&gt;",'Raw Metadata'!A33,"&lt;/entry&gt;")</f>
        <v>&lt;entry&gt;32&lt;/entry&gt;</v>
      </c>
      <c r="C34" t="str">
        <f>CONCATENATE("&lt;lang_name&gt;",'Raw Metadata'!N33,"&lt;/lang_name&gt;")</f>
        <v>&lt;lang_name&gt;Piraha&lt;/lang_name&gt;</v>
      </c>
      <c r="D34" t="str">
        <f>CONCATENATE("&lt;sil_code&gt;",'Raw Metadata'!O33,"&lt;/sil_code&gt;")</f>
        <v>&lt;sil_code&gt;MYP&lt;/sil_code&gt;</v>
      </c>
      <c r="E34" t="str">
        <f>CONCATENATE("&lt;content&gt;",'Raw Metadata'!P33,"&lt;/content&gt;")</f>
        <v>&lt;content&gt;Word List&lt;/content&gt;</v>
      </c>
      <c r="F34" t="str">
        <f>CONCATENATE("&lt;recording_location&gt;",'Raw Metadata'!Q33,"&lt;/recording_location&gt;")</f>
        <v>&lt;recording_location&gt;Pirahã Settlement, Brazil&lt;/recording_location&gt;</v>
      </c>
      <c r="G34" t="str">
        <f>CONCATENATE("&lt;recording_date&gt;",'Raw Metadata'!R33,"&lt;/recording_date&gt;")</f>
        <v>&lt;recording_date&gt;28 June, 1995&lt;/recording_date&gt;</v>
      </c>
      <c r="H34" t="str">
        <f>CONCATENATE("&lt;fieldworkers&gt;",'Raw Metadata'!S33,"&lt;/fieldworkers&gt;")</f>
        <v>&lt;fieldworkers&gt;Peter Ladefoged, Daniel Everett, Keren Everett&lt;/fieldworkers&gt;</v>
      </c>
      <c r="I34" t="str">
        <f>CONCATENATE("&lt;speakers&gt;",'Raw Metadata'!T33,"&lt;/speakers&gt;")</f>
        <v>&lt;speakers&gt;Toogioao (F)&lt;/speakers&gt;</v>
      </c>
      <c r="J34" t="str">
        <f>CONCATENATE("&lt;filename_audio&gt;",'Raw Metadata'!B33,"&lt;/filename_audio&gt;")</f>
        <v>&lt;filename_audio&gt;myp_word-list_1995_32&lt;/filename_audio&gt;</v>
      </c>
      <c r="K34" t="str">
        <f>CONCATENATE("&lt;filename_wav&gt;",'Raw Metadata'!C33,"&lt;/filename_wav&gt;")</f>
        <v>&lt;filename_wav&gt;myp_word-list_1995_32.wav&lt;/filename_wav&gt;</v>
      </c>
      <c r="L34" t="str">
        <f>CONCATENATE("&lt;filename_mp3&gt;",'Raw Metadata'!D33,"&lt;/filename_mp3&gt;")</f>
        <v>&lt;filename_mp3&gt;myp_word-list_1995_32.mp3&lt;/filename_mp3&gt;</v>
      </c>
      <c r="M34" t="str">
        <f>CONCATENATE("&lt;wav_quality&gt;",'Raw Metadata'!U33,"&lt;/wav_quality&gt;")</f>
        <v>&lt;wav_quality&gt;48K, 16-bit sound depth (bit rate=768 kbps)&lt;/wav_quality&gt;</v>
      </c>
      <c r="N34" t="str">
        <f>CONCATENATE("&lt;mp3_quality&gt;",'Raw Metadata'!V33,"&lt;/mp3_quality&gt;")</f>
        <v>&lt;mp3_quality&gt;56 kpbs&lt;/mp3_quality&gt;</v>
      </c>
      <c r="O34" t="str">
        <f>CONCATENATE("&lt;original_medium&gt;",'Raw Metadata'!W33,"&lt;/original_medium&gt;")</f>
        <v>&lt;original_medium&gt;48K DAT&lt;/original_medium&gt;</v>
      </c>
      <c r="P34" t="str">
        <f>CONCATENATE("&lt;wordlist&gt;",'Raw Metadata'!E33,"&lt;/wordlist&gt;")</f>
        <v>&lt;wordlist&gt;myp_word-list_1995_11.html&lt;/wordlist&gt;</v>
      </c>
      <c r="Q34" t="str">
        <f>CONCATENATE("&lt;wordlist_entries&gt;",'Raw Metadata'!F33,"&lt;/wordlist_entries&gt;")</f>
        <v>&lt;wordlist_entries&gt;75 - 103&lt;/wordlist_entries&gt;</v>
      </c>
      <c r="R34" t="str">
        <f>CONCATENATE("&lt;image_tif&gt;",'Raw Metadata'!I33,"&lt;/image_tif&gt;")</f>
        <v>&lt;image_tif&gt;myp_word-list_1995_37.tif&lt;/image_tif&gt;</v>
      </c>
      <c r="S34" t="str">
        <f>CONCATENATE("&lt;image_tif2&gt;",'Raw Metadata'!J33,"&lt;/image_tif2&gt;")</f>
        <v>&lt;image_tif2&gt;&lt;/image_tif2&gt;</v>
      </c>
      <c r="T34" t="str">
        <f>CONCATENATE("&lt;image_jpg&gt;",'Raw Metadata'!G33,"&lt;/image_jpg&gt;")</f>
        <v>&lt;image_jpg&gt;myp_word-list_1995_37.jpg&lt;/image_jpg&gt;</v>
      </c>
      <c r="U34" t="str">
        <f>CONCATENATE("&lt;image_jpg2&gt;",'Raw Metadata'!H33,"&lt;/image_jpg2&gt;")</f>
        <v>&lt;image_jpg2&gt;&lt;/image_jpg2&gt;</v>
      </c>
      <c r="V34" t="str">
        <f>CONCATENATE("&lt;tif_quality&gt;",'Raw Metadata'!K33,"&lt;/tif_quality&gt;")</f>
        <v>&lt;tif_quality&gt;300 dpi&lt;/tif_quality&gt;</v>
      </c>
      <c r="W34" t="str">
        <f>CONCATENATE("&lt;jpg_quality&gt;",'Raw Metadata'!L33,"&lt;/jpg_quality&gt;")</f>
        <v>&lt;jpg_quality&gt;300 dpi&lt;/jpg_quality&gt;</v>
      </c>
      <c r="X34" t="str">
        <f>CONCATENATE("&lt;details&gt;",'Raw Metadata'!M33,,,"&lt;/details&gt;")</f>
        <v>&lt;details&gt;myp_record_details.html#32&lt;/details&gt;</v>
      </c>
      <c r="Y34" t="str">
        <f>CONCATENATE("&lt;rights&gt;",'Raw Metadata'!X33,"&lt;/rights&gt;")</f>
        <v>&lt;rights&gt;This work is licensed under a Creative Commons license, available for viewing at http://creativecommons.org/licenses/by-nc/2.0/&lt;/rights&gt;</v>
      </c>
      <c r="Z34" t="str">
        <f>CONCATENATE("&lt;wordlist_no_repetition&gt;",'Raw Metadata'!Z33,"&lt;/wordlist_no_repetition&gt;")</f>
        <v>&lt;wordlist_no_repetition&gt;&lt;/wordlist_no_repetition&gt;</v>
      </c>
      <c r="AA34" t="str">
        <f>CONCATENATE("&lt;link_within_wordlist&gt;",'Raw Metadata'!AB33,"&lt;/link_within_wordlist&gt;")</f>
        <v>&lt;link_within_wordlist&gt;myp_word-list_1995_11.html#75&lt;/link_within_wordlist&gt;</v>
      </c>
      <c r="AB34" t="s">
        <v>16</v>
      </c>
    </row>
    <row r="35" spans="1:28" ht="20.25">
      <c r="A35" t="s">
        <v>15</v>
      </c>
      <c r="B35" t="str">
        <f>CONCATENATE("&lt;entry&gt;",'Raw Metadata'!A34,"&lt;/entry&gt;")</f>
        <v>&lt;entry&gt;33&lt;/entry&gt;</v>
      </c>
      <c r="C35" t="str">
        <f>CONCATENATE("&lt;lang_name&gt;",'Raw Metadata'!N34,"&lt;/lang_name&gt;")</f>
        <v>&lt;lang_name&gt;Piraha&lt;/lang_name&gt;</v>
      </c>
      <c r="D35" t="str">
        <f>CONCATENATE("&lt;sil_code&gt;",'Raw Metadata'!O34,"&lt;/sil_code&gt;")</f>
        <v>&lt;sil_code&gt;MYP&lt;/sil_code&gt;</v>
      </c>
      <c r="E35" t="str">
        <f>CONCATENATE("&lt;content&gt;",'Raw Metadata'!P34,"&lt;/content&gt;")</f>
        <v>&lt;content&gt;Word List&lt;/content&gt;</v>
      </c>
      <c r="F35" t="str">
        <f>CONCATENATE("&lt;recording_location&gt;",'Raw Metadata'!Q34,"&lt;/recording_location&gt;")</f>
        <v>&lt;recording_location&gt;Pirahã Settlement, Brazil&lt;/recording_location&gt;</v>
      </c>
      <c r="G35" t="str">
        <f>CONCATENATE("&lt;recording_date&gt;",'Raw Metadata'!R34,"&lt;/recording_date&gt;")</f>
        <v>&lt;recording_date&gt;28 June, 1995&lt;/recording_date&gt;</v>
      </c>
      <c r="H35" t="str">
        <f>CONCATENATE("&lt;fieldworkers&gt;",'Raw Metadata'!S34,"&lt;/fieldworkers&gt;")</f>
        <v>&lt;fieldworkers&gt;Peter Ladefoged, Daniel Everett, Keren Everett&lt;/fieldworkers&gt;</v>
      </c>
      <c r="I35" t="str">
        <f>CONCATENATE("&lt;speakers&gt;",'Raw Metadata'!T34,"&lt;/speakers&gt;")</f>
        <v>&lt;speakers&gt;Xíkaoxísaháoóái (F)&lt;/speakers&gt;</v>
      </c>
      <c r="J35" t="str">
        <f>CONCATENATE("&lt;filename_audio&gt;",'Raw Metadata'!B34,"&lt;/filename_audio&gt;")</f>
        <v>&lt;filename_audio&gt;myp_word-list_1995_33&lt;/filename_audio&gt;</v>
      </c>
      <c r="K35" t="str">
        <f>CONCATENATE("&lt;filename_wav&gt;",'Raw Metadata'!C34,"&lt;/filename_wav&gt;")</f>
        <v>&lt;filename_wav&gt;myp_word-list_1995_33.wav&lt;/filename_wav&gt;</v>
      </c>
      <c r="L35" t="str">
        <f>CONCATENATE("&lt;filename_mp3&gt;",'Raw Metadata'!D34,"&lt;/filename_mp3&gt;")</f>
        <v>&lt;filename_mp3&gt;myp_word-list_1995_33.mp3&lt;/filename_mp3&gt;</v>
      </c>
      <c r="M35" t="str">
        <f>CONCATENATE("&lt;wav_quality&gt;",'Raw Metadata'!U34,"&lt;/wav_quality&gt;")</f>
        <v>&lt;wav_quality&gt;48K, 16-bit sound depth (bit rate=768 kbps)&lt;/wav_quality&gt;</v>
      </c>
      <c r="N35" t="str">
        <f>CONCATENATE("&lt;mp3_quality&gt;",'Raw Metadata'!V34,"&lt;/mp3_quality&gt;")</f>
        <v>&lt;mp3_quality&gt;56 kpbs&lt;/mp3_quality&gt;</v>
      </c>
      <c r="O35" t="str">
        <f>CONCATENATE("&lt;original_medium&gt;",'Raw Metadata'!W34,"&lt;/original_medium&gt;")</f>
        <v>&lt;original_medium&gt;48K DAT&lt;/original_medium&gt;</v>
      </c>
      <c r="P35" t="str">
        <f>CONCATENATE("&lt;wordlist&gt;",'Raw Metadata'!E34,"&lt;/wordlist&gt;")</f>
        <v>&lt;wordlist&gt;myp_word-list_1995_12.html&lt;/wordlist&gt;</v>
      </c>
      <c r="Q35" t="str">
        <f>CONCATENATE("&lt;wordlist_entries&gt;",'Raw Metadata'!F34,"&lt;/wordlist_entries&gt;")</f>
        <v>&lt;wordlist_entries&gt;1- 43&lt;/wordlist_entries&gt;</v>
      </c>
      <c r="R35" t="str">
        <f>CONCATENATE("&lt;image_tif&gt;",'Raw Metadata'!I34,"&lt;/image_tif&gt;")</f>
        <v>&lt;image_tif&gt;myp_word-list_1995_38.tif&lt;/image_tif&gt;</v>
      </c>
      <c r="S35" t="str">
        <f>CONCATENATE("&lt;image_tif2&gt;",'Raw Metadata'!J34,"&lt;/image_tif2&gt;")</f>
        <v>&lt;image_tif2&gt;myp_word-list_1995_39.tif&lt;/image_tif2&gt;</v>
      </c>
      <c r="T35" t="str">
        <f>CONCATENATE("&lt;image_jpg&gt;",'Raw Metadata'!G34,"&lt;/image_jpg&gt;")</f>
        <v>&lt;image_jpg&gt;myp_word-list_1995_38.jpg&lt;/image_jpg&gt;</v>
      </c>
      <c r="U35" t="str">
        <f>CONCATENATE("&lt;image_jpg2&gt;",'Raw Metadata'!H34,"&lt;/image_jpg2&gt;")</f>
        <v>&lt;image_jpg2&gt;myp_word-list_1995_39.jpg&lt;/image_jpg2&gt;</v>
      </c>
      <c r="V35" t="str">
        <f>CONCATENATE("&lt;tif_quality&gt;",'Raw Metadata'!K34,"&lt;/tif_quality&gt;")</f>
        <v>&lt;tif_quality&gt;300 dpi&lt;/tif_quality&gt;</v>
      </c>
      <c r="W35" t="str">
        <f>CONCATENATE("&lt;jpg_quality&gt;",'Raw Metadata'!L34,"&lt;/jpg_quality&gt;")</f>
        <v>&lt;jpg_quality&gt;300 dpi&lt;/jpg_quality&gt;</v>
      </c>
      <c r="X35" t="str">
        <f>CONCATENATE("&lt;details&gt;",'Raw Metadata'!M34,,,"&lt;/details&gt;")</f>
        <v>&lt;details&gt;myp_record_details.html#33&lt;/details&gt;</v>
      </c>
      <c r="Y35" t="str">
        <f>CONCATENATE("&lt;rights&gt;",'Raw Metadata'!X34,"&lt;/rights&gt;")</f>
        <v>&lt;rights&gt;This work is licensed under a Creative Commons license, available for viewing at http://creativecommons.org/licenses/by-nc/2.0/&lt;/rights&gt;</v>
      </c>
      <c r="Z35" t="str">
        <f>CONCATENATE("&lt;wordlist_no_repetition&gt;",'Raw Metadata'!Z34,"&lt;/wordlist_no_repetition&gt;")</f>
        <v>&lt;wordlist_no_repetition&gt;myp_word-list_1995_12.html&lt;/wordlist_no_repetition&gt;</v>
      </c>
      <c r="AA35" t="str">
        <f>CONCATENATE("&lt;link_within_wordlist&gt;",'Raw Metadata'!AB34,"&lt;/link_within_wordlist&gt;")</f>
        <v>&lt;link_within_wordlist&gt;myp_word-list_1995_12.html#1&lt;/link_within_wordlist&gt;</v>
      </c>
      <c r="AB35" t="s">
        <v>16</v>
      </c>
    </row>
    <row r="36" spans="1:28" ht="20.25">
      <c r="A36" t="s">
        <v>15</v>
      </c>
      <c r="B36" t="str">
        <f>CONCATENATE("&lt;entry&gt;",'Raw Metadata'!A35,"&lt;/entry&gt;")</f>
        <v>&lt;entry&gt;34&lt;/entry&gt;</v>
      </c>
      <c r="C36" t="str">
        <f>CONCATENATE("&lt;lang_name&gt;",'Raw Metadata'!N35,"&lt;/lang_name&gt;")</f>
        <v>&lt;lang_name&gt;Piraha&lt;/lang_name&gt;</v>
      </c>
      <c r="D36" t="str">
        <f>CONCATENATE("&lt;sil_code&gt;",'Raw Metadata'!O35,"&lt;/sil_code&gt;")</f>
        <v>&lt;sil_code&gt;MYP&lt;/sil_code&gt;</v>
      </c>
      <c r="E36" t="str">
        <f>CONCATENATE("&lt;content&gt;",'Raw Metadata'!P35,"&lt;/content&gt;")</f>
        <v>&lt;content&gt;Word List&lt;/content&gt;</v>
      </c>
      <c r="F36" t="str">
        <f>CONCATENATE("&lt;recording_location&gt;",'Raw Metadata'!Q35,"&lt;/recording_location&gt;")</f>
        <v>&lt;recording_location&gt;Pirahã Settlement, Brazil&lt;/recording_location&gt;</v>
      </c>
      <c r="G36" t="str">
        <f>CONCATENATE("&lt;recording_date&gt;",'Raw Metadata'!R35,"&lt;/recording_date&gt;")</f>
        <v>&lt;recording_date&gt;28 June, 1995&lt;/recording_date&gt;</v>
      </c>
      <c r="H36" t="str">
        <f>CONCATENATE("&lt;fieldworkers&gt;",'Raw Metadata'!S35,"&lt;/fieldworkers&gt;")</f>
        <v>&lt;fieldworkers&gt;Peter Ladefoged, Daniel Everett, Keren Everett&lt;/fieldworkers&gt;</v>
      </c>
      <c r="I36" t="str">
        <f>CONCATENATE("&lt;speakers&gt;",'Raw Metadata'!T35,"&lt;/speakers&gt;")</f>
        <v>&lt;speakers&gt;Xíkaoxísaháoóái (F)&lt;/speakers&gt;</v>
      </c>
      <c r="J36" t="str">
        <f>CONCATENATE("&lt;filename_audio&gt;",'Raw Metadata'!B35,"&lt;/filename_audio&gt;")</f>
        <v>&lt;filename_audio&gt;myp_word-list_1995_34&lt;/filename_audio&gt;</v>
      </c>
      <c r="K36" t="str">
        <f>CONCATENATE("&lt;filename_wav&gt;",'Raw Metadata'!C35,"&lt;/filename_wav&gt;")</f>
        <v>&lt;filename_wav&gt;myp_word-list_1995_34.wav&lt;/filename_wav&gt;</v>
      </c>
      <c r="L36" t="str">
        <f>CONCATENATE("&lt;filename_mp3&gt;",'Raw Metadata'!D35,"&lt;/filename_mp3&gt;")</f>
        <v>&lt;filename_mp3&gt;myp_word-list_1995_34.mp3&lt;/filename_mp3&gt;</v>
      </c>
      <c r="M36" t="str">
        <f>CONCATENATE("&lt;wav_quality&gt;",'Raw Metadata'!U35,"&lt;/wav_quality&gt;")</f>
        <v>&lt;wav_quality&gt;48K, 16-bit sound depth (bit rate=768 kbps)&lt;/wav_quality&gt;</v>
      </c>
      <c r="N36" t="str">
        <f>CONCATENATE("&lt;mp3_quality&gt;",'Raw Metadata'!V35,"&lt;/mp3_quality&gt;")</f>
        <v>&lt;mp3_quality&gt;56 kpbs&lt;/mp3_quality&gt;</v>
      </c>
      <c r="O36" t="str">
        <f>CONCATENATE("&lt;original_medium&gt;",'Raw Metadata'!W35,"&lt;/original_medium&gt;")</f>
        <v>&lt;original_medium&gt;48K DAT&lt;/original_medium&gt;</v>
      </c>
      <c r="P36" t="str">
        <f>CONCATENATE("&lt;wordlist&gt;",'Raw Metadata'!E35,"&lt;/wordlist&gt;")</f>
        <v>&lt;wordlist&gt;myp_word-list_1995_12.html&lt;/wordlist&gt;</v>
      </c>
      <c r="Q36" t="str">
        <f>CONCATENATE("&lt;wordlist_entries&gt;",'Raw Metadata'!F35,"&lt;/wordlist_entries&gt;")</f>
        <v>&lt;wordlist_entries&gt;44 - 75&lt;/wordlist_entries&gt;</v>
      </c>
      <c r="R36" t="str">
        <f>CONCATENATE("&lt;image_tif&gt;",'Raw Metadata'!I35,"&lt;/image_tif&gt;")</f>
        <v>&lt;image_tif&gt;myp_word-list_1995_40.tif&lt;/image_tif&gt;</v>
      </c>
      <c r="S36" t="str">
        <f>CONCATENATE("&lt;image_tif2&gt;",'Raw Metadata'!J35,"&lt;/image_tif2&gt;")</f>
        <v>&lt;image_tif2&gt;myp_word-list_1995_41.tif&lt;/image_tif2&gt;</v>
      </c>
      <c r="T36" t="str">
        <f>CONCATENATE("&lt;image_jpg&gt;",'Raw Metadata'!G35,"&lt;/image_jpg&gt;")</f>
        <v>&lt;image_jpg&gt;myp_word-list_1995_40.jpg&lt;/image_jpg&gt;</v>
      </c>
      <c r="U36" t="str">
        <f>CONCATENATE("&lt;image_jpg2&gt;",'Raw Metadata'!H35,"&lt;/image_jpg2&gt;")</f>
        <v>&lt;image_jpg2&gt;myp_word-list_1995_41.jpg&lt;/image_jpg2&gt;</v>
      </c>
      <c r="V36" t="str">
        <f>CONCATENATE("&lt;tif_quality&gt;",'Raw Metadata'!K35,"&lt;/tif_quality&gt;")</f>
        <v>&lt;tif_quality&gt;300 dpi&lt;/tif_quality&gt;</v>
      </c>
      <c r="W36" t="str">
        <f>CONCATENATE("&lt;jpg_quality&gt;",'Raw Metadata'!L35,"&lt;/jpg_quality&gt;")</f>
        <v>&lt;jpg_quality&gt;300 dpi&lt;/jpg_quality&gt;</v>
      </c>
      <c r="X36" t="str">
        <f>CONCATENATE("&lt;details&gt;",'Raw Metadata'!M35,,,"&lt;/details&gt;")</f>
        <v>&lt;details&gt;myp_record_details.html#34&lt;/details&gt;</v>
      </c>
      <c r="Y36" t="str">
        <f>CONCATENATE("&lt;rights&gt;",'Raw Metadata'!X35,"&lt;/rights&gt;")</f>
        <v>&lt;rights&gt;This work is licensed under a Creative Commons license, available for viewing at http://creativecommons.org/licenses/by-nc/2.0/&lt;/rights&gt;</v>
      </c>
      <c r="Z36" t="str">
        <f>CONCATENATE("&lt;wordlist_no_repetition&gt;",'Raw Metadata'!Z35,"&lt;/wordlist_no_repetition&gt;")</f>
        <v>&lt;wordlist_no_repetition&gt;&lt;/wordlist_no_repetition&gt;</v>
      </c>
      <c r="AA36" t="str">
        <f>CONCATENATE("&lt;link_within_wordlist&gt;",'Raw Metadata'!AB35,"&lt;/link_within_wordlist&gt;")</f>
        <v>&lt;link_within_wordlist&gt;myp_word-list_1995_12.html#44&lt;/link_within_wordlist&gt;</v>
      </c>
      <c r="AB36" t="s">
        <v>16</v>
      </c>
    </row>
    <row r="37" spans="1:28" ht="20.25">
      <c r="A37" t="s">
        <v>15</v>
      </c>
      <c r="B37" t="str">
        <f>CONCATENATE("&lt;entry&gt;",'Raw Metadata'!A36,"&lt;/entry&gt;")</f>
        <v>&lt;entry&gt;35&lt;/entry&gt;</v>
      </c>
      <c r="C37" t="str">
        <f>CONCATENATE("&lt;lang_name&gt;",'Raw Metadata'!N36,"&lt;/lang_name&gt;")</f>
        <v>&lt;lang_name&gt;Piraha&lt;/lang_name&gt;</v>
      </c>
      <c r="D37" t="str">
        <f>CONCATENATE("&lt;sil_code&gt;",'Raw Metadata'!O36,"&lt;/sil_code&gt;")</f>
        <v>&lt;sil_code&gt;MYP&lt;/sil_code&gt;</v>
      </c>
      <c r="E37" t="str">
        <f>CONCATENATE("&lt;content&gt;",'Raw Metadata'!P36,"&lt;/content&gt;")</f>
        <v>&lt;content&gt;Word List&lt;/content&gt;</v>
      </c>
      <c r="F37" t="str">
        <f>CONCATENATE("&lt;recording_location&gt;",'Raw Metadata'!Q36,"&lt;/recording_location&gt;")</f>
        <v>&lt;recording_location&gt;Pirahã Settlement, Brazil&lt;/recording_location&gt;</v>
      </c>
      <c r="G37" t="str">
        <f>CONCATENATE("&lt;recording_date&gt;",'Raw Metadata'!R36,"&lt;/recording_date&gt;")</f>
        <v>&lt;recording_date&gt;28 June, 1995&lt;/recording_date&gt;</v>
      </c>
      <c r="H37" t="str">
        <f>CONCATENATE("&lt;fieldworkers&gt;",'Raw Metadata'!S36,"&lt;/fieldworkers&gt;")</f>
        <v>&lt;fieldworkers&gt;Peter Ladefoged, Daniel Everett, Keren Everett&lt;/fieldworkers&gt;</v>
      </c>
      <c r="I37" t="str">
        <f>CONCATENATE("&lt;speakers&gt;",'Raw Metadata'!T36,"&lt;/speakers&gt;")</f>
        <v>&lt;speakers&gt;Xíkaoxísaháoóái (F)&lt;/speakers&gt;</v>
      </c>
      <c r="J37" t="str">
        <f>CONCATENATE("&lt;filename_audio&gt;",'Raw Metadata'!B36,"&lt;/filename_audio&gt;")</f>
        <v>&lt;filename_audio&gt;myp_word-list_1995_35&lt;/filename_audio&gt;</v>
      </c>
      <c r="K37" t="str">
        <f>CONCATENATE("&lt;filename_wav&gt;",'Raw Metadata'!C36,"&lt;/filename_wav&gt;")</f>
        <v>&lt;filename_wav&gt;myp_word-list_1995_35.wav&lt;/filename_wav&gt;</v>
      </c>
      <c r="L37" t="str">
        <f>CONCATENATE("&lt;filename_mp3&gt;",'Raw Metadata'!D36,"&lt;/filename_mp3&gt;")</f>
        <v>&lt;filename_mp3&gt;myp_word-list_1995_35.mp3&lt;/filename_mp3&gt;</v>
      </c>
      <c r="M37" t="str">
        <f>CONCATENATE("&lt;wav_quality&gt;",'Raw Metadata'!U36,"&lt;/wav_quality&gt;")</f>
        <v>&lt;wav_quality&gt;48K, 16-bit sound depth (bit rate=768 kbps)&lt;/wav_quality&gt;</v>
      </c>
      <c r="N37" t="str">
        <f>CONCATENATE("&lt;mp3_quality&gt;",'Raw Metadata'!V36,"&lt;/mp3_quality&gt;")</f>
        <v>&lt;mp3_quality&gt;56 kpbs&lt;/mp3_quality&gt;</v>
      </c>
      <c r="O37" t="str">
        <f>CONCATENATE("&lt;original_medium&gt;",'Raw Metadata'!W36,"&lt;/original_medium&gt;")</f>
        <v>&lt;original_medium&gt;48K DAT&lt;/original_medium&gt;</v>
      </c>
      <c r="P37" t="str">
        <f>CONCATENATE("&lt;wordlist&gt;",'Raw Metadata'!E36,"&lt;/wordlist&gt;")</f>
        <v>&lt;wordlist&gt;myp_word-list_1995_12.html&lt;/wordlist&gt;</v>
      </c>
      <c r="Q37" t="str">
        <f>CONCATENATE("&lt;wordlist_entries&gt;",'Raw Metadata'!F36,"&lt;/wordlist_entries&gt;")</f>
        <v>&lt;wordlist_entries&gt;76 - 97&lt;/wordlist_entries&gt;</v>
      </c>
      <c r="R37" t="str">
        <f>CONCATENATE("&lt;image_tif&gt;",'Raw Metadata'!I36,"&lt;/image_tif&gt;")</f>
        <v>&lt;image_tif&gt;myp_word-list_1995_42.tif&lt;/image_tif&gt;</v>
      </c>
      <c r="S37" t="str">
        <f>CONCATENATE("&lt;image_tif2&gt;",'Raw Metadata'!J36,"&lt;/image_tif2&gt;")</f>
        <v>&lt;image_tif2&gt;&lt;/image_tif2&gt;</v>
      </c>
      <c r="T37" t="str">
        <f>CONCATENATE("&lt;image_jpg&gt;",'Raw Metadata'!G36,"&lt;/image_jpg&gt;")</f>
        <v>&lt;image_jpg&gt;myp_word-list_1995_42.jpg&lt;/image_jpg&gt;</v>
      </c>
      <c r="U37" t="str">
        <f>CONCATENATE("&lt;image_jpg2&gt;",'Raw Metadata'!H36,"&lt;/image_jpg2&gt;")</f>
        <v>&lt;image_jpg2&gt;&lt;/image_jpg2&gt;</v>
      </c>
      <c r="V37" t="str">
        <f>CONCATENATE("&lt;tif_quality&gt;",'Raw Metadata'!K36,"&lt;/tif_quality&gt;")</f>
        <v>&lt;tif_quality&gt;300 dpi&lt;/tif_quality&gt;</v>
      </c>
      <c r="W37" t="str">
        <f>CONCATENATE("&lt;jpg_quality&gt;",'Raw Metadata'!L36,"&lt;/jpg_quality&gt;")</f>
        <v>&lt;jpg_quality&gt;300 dpi&lt;/jpg_quality&gt;</v>
      </c>
      <c r="X37" t="str">
        <f>CONCATENATE("&lt;details&gt;",'Raw Metadata'!M36,,,"&lt;/details&gt;")</f>
        <v>&lt;details&gt;myp_record_details.html#35&lt;/details&gt;</v>
      </c>
      <c r="Y37" t="str">
        <f>CONCATENATE("&lt;rights&gt;",'Raw Metadata'!X36,"&lt;/rights&gt;")</f>
        <v>&lt;rights&gt;This work is licensed under a Creative Commons license, available for viewing at http://creativecommons.org/licenses/by-nc/2.0/&lt;/rights&gt;</v>
      </c>
      <c r="Z37" t="str">
        <f>CONCATENATE("&lt;wordlist_no_repetition&gt;",'Raw Metadata'!Z36,"&lt;/wordlist_no_repetition&gt;")</f>
        <v>&lt;wordlist_no_repetition&gt;&lt;/wordlist_no_repetition&gt;</v>
      </c>
      <c r="AA37" t="str">
        <f>CONCATENATE("&lt;link_within_wordlist&gt;",'Raw Metadata'!AB36,"&lt;/link_within_wordlist&gt;")</f>
        <v>&lt;link_within_wordlist&gt;myp_word-list_1995_12.html#76&lt;/link_within_wordlist&gt;</v>
      </c>
      <c r="AB37" t="s">
        <v>16</v>
      </c>
    </row>
    <row r="38" spans="1:28" ht="20.25">
      <c r="A38" t="s">
        <v>15</v>
      </c>
      <c r="B38" t="str">
        <f>CONCATENATE("&lt;entry&gt;",'Raw Metadata'!A37,"&lt;/entry&gt;")</f>
        <v>&lt;entry&gt;36&lt;/entry&gt;</v>
      </c>
      <c r="C38" t="str">
        <f>CONCATENATE("&lt;lang_name&gt;",'Raw Metadata'!N37,"&lt;/lang_name&gt;")</f>
        <v>&lt;lang_name&gt;Piraha&lt;/lang_name&gt;</v>
      </c>
      <c r="D38" t="str">
        <f>CONCATENATE("&lt;sil_code&gt;",'Raw Metadata'!O37,"&lt;/sil_code&gt;")</f>
        <v>&lt;sil_code&gt;MYP&lt;/sil_code&gt;</v>
      </c>
      <c r="E38" t="str">
        <f>CONCATENATE("&lt;content&gt;",'Raw Metadata'!P37,"&lt;/content&gt;")</f>
        <v>&lt;content&gt;Word List&lt;/content&gt;</v>
      </c>
      <c r="F38" t="str">
        <f>CONCATENATE("&lt;recording_location&gt;",'Raw Metadata'!Q37,"&lt;/recording_location&gt;")</f>
        <v>&lt;recording_location&gt;Pirahã Settlement, Brazil&lt;/recording_location&gt;</v>
      </c>
      <c r="G38" t="str">
        <f>CONCATENATE("&lt;recording_date&gt;",'Raw Metadata'!R37,"&lt;/recording_date&gt;")</f>
        <v>&lt;recording_date&gt;29 June, 1995&lt;/recording_date&gt;</v>
      </c>
      <c r="H38" t="str">
        <f>CONCATENATE("&lt;fieldworkers&gt;",'Raw Metadata'!S37,"&lt;/fieldworkers&gt;")</f>
        <v>&lt;fieldworkers&gt;Peter Ladefoged, Daniel Everett, Keren Everett&lt;/fieldworkers&gt;</v>
      </c>
      <c r="I38" t="str">
        <f>CONCATENATE("&lt;speakers&gt;",'Raw Metadata'!T37,"&lt;/speakers&gt;")</f>
        <v>&lt;speakers&gt;Pihoatai (M)&lt;/speakers&gt;</v>
      </c>
      <c r="J38" t="str">
        <f>CONCATENATE("&lt;filename_audio&gt;",'Raw Metadata'!B37,"&lt;/filename_audio&gt;")</f>
        <v>&lt;filename_audio&gt;myp_word-list_1995_36&lt;/filename_audio&gt;</v>
      </c>
      <c r="K38" t="str">
        <f>CONCATENATE("&lt;filename_wav&gt;",'Raw Metadata'!C37,"&lt;/filename_wav&gt;")</f>
        <v>&lt;filename_wav&gt;myp_word-list_1995_36.wav&lt;/filename_wav&gt;</v>
      </c>
      <c r="L38" t="str">
        <f>CONCATENATE("&lt;filename_mp3&gt;",'Raw Metadata'!D37,"&lt;/filename_mp3&gt;")</f>
        <v>&lt;filename_mp3&gt;myp_word-list_1995_36.mp3&lt;/filename_mp3&gt;</v>
      </c>
      <c r="M38" t="str">
        <f>CONCATENATE("&lt;wav_quality&gt;",'Raw Metadata'!U37,"&lt;/wav_quality&gt;")</f>
        <v>&lt;wav_quality&gt;48K, 16-bit sound depth (bit rate=768 kbps)&lt;/wav_quality&gt;</v>
      </c>
      <c r="N38" t="str">
        <f>CONCATENATE("&lt;mp3_quality&gt;",'Raw Metadata'!V37,"&lt;/mp3_quality&gt;")</f>
        <v>&lt;mp3_quality&gt;56 kpbs&lt;/mp3_quality&gt;</v>
      </c>
      <c r="O38" t="str">
        <f>CONCATENATE("&lt;original_medium&gt;",'Raw Metadata'!W37,"&lt;/original_medium&gt;")</f>
        <v>&lt;original_medium&gt;48K DAT&lt;/original_medium&gt;</v>
      </c>
      <c r="P38" t="str">
        <f>CONCATENATE("&lt;wordlist&gt;",'Raw Metadata'!E37,"&lt;/wordlist&gt;")</f>
        <v>&lt;wordlist&gt;myp_word-list_1995_13.html&lt;/wordlist&gt;</v>
      </c>
      <c r="Q38" t="str">
        <f>CONCATENATE("&lt;wordlist_entries&gt;",'Raw Metadata'!F37,"&lt;/wordlist_entries&gt;")</f>
        <v>&lt;wordlist_entries&gt;1 - 42&lt;/wordlist_entries&gt;</v>
      </c>
      <c r="R38" t="str">
        <f>CONCATENATE("&lt;image_tif&gt;",'Raw Metadata'!I37,"&lt;/image_tif&gt;")</f>
        <v>&lt;image_tif&gt;myp_word-list_1995_43.tif&lt;/image_tif&gt;</v>
      </c>
      <c r="S38" t="str">
        <f>CONCATENATE("&lt;image_tif2&gt;",'Raw Metadata'!J37,"&lt;/image_tif2&gt;")</f>
        <v>&lt;image_tif2&gt;myp_word-list_1995_44.tif&lt;/image_tif2&gt;</v>
      </c>
      <c r="T38" t="str">
        <f>CONCATENATE("&lt;image_jpg&gt;",'Raw Metadata'!G37,"&lt;/image_jpg&gt;")</f>
        <v>&lt;image_jpg&gt;myp_word-list_1995_43.jpg&lt;/image_jpg&gt;</v>
      </c>
      <c r="U38" t="str">
        <f>CONCATENATE("&lt;image_jpg2&gt;",'Raw Metadata'!H37,"&lt;/image_jpg2&gt;")</f>
        <v>&lt;image_jpg2&gt;myp_word-list_1995_44.jpg&lt;/image_jpg2&gt;</v>
      </c>
      <c r="V38" t="str">
        <f>CONCATENATE("&lt;tif_quality&gt;",'Raw Metadata'!K37,"&lt;/tif_quality&gt;")</f>
        <v>&lt;tif_quality&gt;300 dpi&lt;/tif_quality&gt;</v>
      </c>
      <c r="W38" t="str">
        <f>CONCATENATE("&lt;jpg_quality&gt;",'Raw Metadata'!L37,"&lt;/jpg_quality&gt;")</f>
        <v>&lt;jpg_quality&gt;300 dpi&lt;/jpg_quality&gt;</v>
      </c>
      <c r="X38" t="str">
        <f>CONCATENATE("&lt;details&gt;",'Raw Metadata'!M37,,,"&lt;/details&gt;")</f>
        <v>&lt;details&gt;myp_record_details.html#36&lt;/details&gt;</v>
      </c>
      <c r="Y38" t="str">
        <f>CONCATENATE("&lt;rights&gt;",'Raw Metadata'!X37,"&lt;/rights&gt;")</f>
        <v>&lt;rights&gt;This work is licensed under a Creative Commons license, available for viewing at http://creativecommons.org/licenses/by-nc/2.0/&lt;/rights&gt;</v>
      </c>
      <c r="Z38" t="str">
        <f>CONCATENATE("&lt;wordlist_no_repetition&gt;",'Raw Metadata'!Z37,"&lt;/wordlist_no_repetition&gt;")</f>
        <v>&lt;wordlist_no_repetition&gt;myp_word-list_1995_13.html&lt;/wordlist_no_repetition&gt;</v>
      </c>
      <c r="AA38" t="str">
        <f>CONCATENATE("&lt;link_within_wordlist&gt;",'Raw Metadata'!AB37,"&lt;/link_within_wordlist&gt;")</f>
        <v>&lt;link_within_wordlist&gt;myp_word-list_1995_13.html#1&lt;/link_within_wordlist&gt;</v>
      </c>
      <c r="AB38" t="s">
        <v>16</v>
      </c>
    </row>
    <row r="39" spans="1:28" ht="20.25">
      <c r="A39" t="s">
        <v>15</v>
      </c>
      <c r="B39" t="str">
        <f>CONCATENATE("&lt;entry&gt;",'Raw Metadata'!A38,"&lt;/entry&gt;")</f>
        <v>&lt;entry&gt;37&lt;/entry&gt;</v>
      </c>
      <c r="C39" t="str">
        <f>CONCATENATE("&lt;lang_name&gt;",'Raw Metadata'!N38,"&lt;/lang_name&gt;")</f>
        <v>&lt;lang_name&gt;Piraha&lt;/lang_name&gt;</v>
      </c>
      <c r="D39" t="str">
        <f>CONCATENATE("&lt;sil_code&gt;",'Raw Metadata'!O38,"&lt;/sil_code&gt;")</f>
        <v>&lt;sil_code&gt;MYP&lt;/sil_code&gt;</v>
      </c>
      <c r="E39" t="str">
        <f>CONCATENATE("&lt;content&gt;",'Raw Metadata'!P38,"&lt;/content&gt;")</f>
        <v>&lt;content&gt;Word List&lt;/content&gt;</v>
      </c>
      <c r="F39" t="str">
        <f>CONCATENATE("&lt;recording_location&gt;",'Raw Metadata'!Q38,"&lt;/recording_location&gt;")</f>
        <v>&lt;recording_location&gt;Pirahã Settlement, Brazil&lt;/recording_location&gt;</v>
      </c>
      <c r="G39" t="str">
        <f>CONCATENATE("&lt;recording_date&gt;",'Raw Metadata'!R38,"&lt;/recording_date&gt;")</f>
        <v>&lt;recording_date&gt;29 June, 1995&lt;/recording_date&gt;</v>
      </c>
      <c r="H39" t="str">
        <f>CONCATENATE("&lt;fieldworkers&gt;",'Raw Metadata'!S38,"&lt;/fieldworkers&gt;")</f>
        <v>&lt;fieldworkers&gt;Peter Ladefoged, Daniel Everett, Keren Everett&lt;/fieldworkers&gt;</v>
      </c>
      <c r="I39" t="str">
        <f>CONCATENATE("&lt;speakers&gt;",'Raw Metadata'!T38,"&lt;/speakers&gt;")</f>
        <v>&lt;speakers&gt;Pihoatai (M)&lt;/speakers&gt;</v>
      </c>
      <c r="J39" t="str">
        <f>CONCATENATE("&lt;filename_audio&gt;",'Raw Metadata'!B38,"&lt;/filename_audio&gt;")</f>
        <v>&lt;filename_audio&gt;myp_word-list_1995_37&lt;/filename_audio&gt;</v>
      </c>
      <c r="K39" t="str">
        <f>CONCATENATE("&lt;filename_wav&gt;",'Raw Metadata'!C38,"&lt;/filename_wav&gt;")</f>
        <v>&lt;filename_wav&gt;myp_word-list_1995_37.wav&lt;/filename_wav&gt;</v>
      </c>
      <c r="L39" t="str">
        <f>CONCATENATE("&lt;filename_mp3&gt;",'Raw Metadata'!D38,"&lt;/filename_mp3&gt;")</f>
        <v>&lt;filename_mp3&gt;myp_word-list_1995_37.mp3&lt;/filename_mp3&gt;</v>
      </c>
      <c r="M39" t="str">
        <f>CONCATENATE("&lt;wav_quality&gt;",'Raw Metadata'!U38,"&lt;/wav_quality&gt;")</f>
        <v>&lt;wav_quality&gt;48K, 16-bit sound depth (bit rate=768 kbps)&lt;/wav_quality&gt;</v>
      </c>
      <c r="N39" t="str">
        <f>CONCATENATE("&lt;mp3_quality&gt;",'Raw Metadata'!V38,"&lt;/mp3_quality&gt;")</f>
        <v>&lt;mp3_quality&gt;56 kpbs&lt;/mp3_quality&gt;</v>
      </c>
      <c r="O39" t="str">
        <f>CONCATENATE("&lt;original_medium&gt;",'Raw Metadata'!W38,"&lt;/original_medium&gt;")</f>
        <v>&lt;original_medium&gt;48K DAT&lt;/original_medium&gt;</v>
      </c>
      <c r="P39" t="str">
        <f>CONCATENATE("&lt;wordlist&gt;",'Raw Metadata'!E38,"&lt;/wordlist&gt;")</f>
        <v>&lt;wordlist&gt;myp_word-list_1995_13.html&lt;/wordlist&gt;</v>
      </c>
      <c r="Q39" t="str">
        <f>CONCATENATE("&lt;wordlist_entries&gt;",'Raw Metadata'!F38,"&lt;/wordlist_entries&gt;")</f>
        <v>&lt;wordlist_entries&gt;43 - 69&lt;/wordlist_entries&gt;</v>
      </c>
      <c r="R39" t="str">
        <f>CONCATENATE("&lt;image_tif&gt;",'Raw Metadata'!I38,"&lt;/image_tif&gt;")</f>
        <v>&lt;image_tif&gt;myp_word-list_1995_44.tif&lt;/image_tif&gt;</v>
      </c>
      <c r="S39" t="str">
        <f>CONCATENATE("&lt;image_tif2&gt;",'Raw Metadata'!J38,"&lt;/image_tif2&gt;")</f>
        <v>&lt;image_tif2&gt;myp_word-list_1995_45.tif&lt;/image_tif2&gt;</v>
      </c>
      <c r="T39" t="str">
        <f>CONCATENATE("&lt;image_jpg&gt;",'Raw Metadata'!G38,"&lt;/image_jpg&gt;")</f>
        <v>&lt;image_jpg&gt;myp_word-list_1995_44.jpg&lt;/image_jpg&gt;</v>
      </c>
      <c r="U39" t="str">
        <f>CONCATENATE("&lt;image_jpg2&gt;",'Raw Metadata'!H38,"&lt;/image_jpg2&gt;")</f>
        <v>&lt;image_jpg2&gt;myp_word-list_1995_45.jpg&lt;/image_jpg2&gt;</v>
      </c>
      <c r="V39" t="str">
        <f>CONCATENATE("&lt;tif_quality&gt;",'Raw Metadata'!K38,"&lt;/tif_quality&gt;")</f>
        <v>&lt;tif_quality&gt;300 dpi&lt;/tif_quality&gt;</v>
      </c>
      <c r="W39" t="str">
        <f>CONCATENATE("&lt;jpg_quality&gt;",'Raw Metadata'!L38,"&lt;/jpg_quality&gt;")</f>
        <v>&lt;jpg_quality&gt;300 dpi&lt;/jpg_quality&gt;</v>
      </c>
      <c r="X39" t="str">
        <f>CONCATENATE("&lt;details&gt;",'Raw Metadata'!M38,,,"&lt;/details&gt;")</f>
        <v>&lt;details&gt;myp_record_details.html#37&lt;/details&gt;</v>
      </c>
      <c r="Y39" t="str">
        <f>CONCATENATE("&lt;rights&gt;",'Raw Metadata'!X38,"&lt;/rights&gt;")</f>
        <v>&lt;rights&gt;This work is licensed under a Creative Commons license, available for viewing at http://creativecommons.org/licenses/by-nc/2.0/&lt;/rights&gt;</v>
      </c>
      <c r="Z39" t="str">
        <f>CONCATENATE("&lt;wordlist_no_repetition&gt;",'Raw Metadata'!Z38,"&lt;/wordlist_no_repetition&gt;")</f>
        <v>&lt;wordlist_no_repetition&gt;&lt;/wordlist_no_repetition&gt;</v>
      </c>
      <c r="AA39" t="str">
        <f>CONCATENATE("&lt;link_within_wordlist&gt;",'Raw Metadata'!AB38,"&lt;/link_within_wordlist&gt;")</f>
        <v>&lt;link_within_wordlist&gt;myp_word-list_1995_13.html#43&lt;/link_within_wordlist&gt;</v>
      </c>
      <c r="AB39" t="s">
        <v>16</v>
      </c>
    </row>
    <row r="40" spans="1:28" ht="20.25">
      <c r="A40" t="s">
        <v>15</v>
      </c>
      <c r="B40" t="str">
        <f>CONCATENATE("&lt;entry&gt;",'Raw Metadata'!A39,"&lt;/entry&gt;")</f>
        <v>&lt;entry&gt;38&lt;/entry&gt;</v>
      </c>
      <c r="C40" t="str">
        <f>CONCATENATE("&lt;lang_name&gt;",'Raw Metadata'!N39,"&lt;/lang_name&gt;")</f>
        <v>&lt;lang_name&gt;Piraha&lt;/lang_name&gt;</v>
      </c>
      <c r="D40" t="str">
        <f>CONCATENATE("&lt;sil_code&gt;",'Raw Metadata'!O39,"&lt;/sil_code&gt;")</f>
        <v>&lt;sil_code&gt;MYP&lt;/sil_code&gt;</v>
      </c>
      <c r="E40" t="str">
        <f>CONCATENATE("&lt;content&gt;",'Raw Metadata'!P39,"&lt;/content&gt;")</f>
        <v>&lt;content&gt;Word List&lt;/content&gt;</v>
      </c>
      <c r="F40" t="str">
        <f>CONCATENATE("&lt;recording_location&gt;",'Raw Metadata'!Q39,"&lt;/recording_location&gt;")</f>
        <v>&lt;recording_location&gt;Pirahã Settlement, Brazil&lt;/recording_location&gt;</v>
      </c>
      <c r="G40" t="str">
        <f>CONCATENATE("&lt;recording_date&gt;",'Raw Metadata'!R39,"&lt;/recording_date&gt;")</f>
        <v>&lt;recording_date&gt;29 June, 1995&lt;/recording_date&gt;</v>
      </c>
      <c r="H40" t="str">
        <f>CONCATENATE("&lt;fieldworkers&gt;",'Raw Metadata'!S39,"&lt;/fieldworkers&gt;")</f>
        <v>&lt;fieldworkers&gt;Peter Ladefoged, Daniel Everett, Keren Everett&lt;/fieldworkers&gt;</v>
      </c>
      <c r="I40" t="str">
        <f>CONCATENATE("&lt;speakers&gt;",'Raw Metadata'!T39,"&lt;/speakers&gt;")</f>
        <v>&lt;speakers&gt;Pihoatai (M)&lt;/speakers&gt;</v>
      </c>
      <c r="J40" t="str">
        <f>CONCATENATE("&lt;filename_audio&gt;",'Raw Metadata'!B39,"&lt;/filename_audio&gt;")</f>
        <v>&lt;filename_audio&gt;myp_word-list_1995_38&lt;/filename_audio&gt;</v>
      </c>
      <c r="K40" t="str">
        <f>CONCATENATE("&lt;filename_wav&gt;",'Raw Metadata'!C39,"&lt;/filename_wav&gt;")</f>
        <v>&lt;filename_wav&gt;myp_word-list_1995_38.wav&lt;/filename_wav&gt;</v>
      </c>
      <c r="L40" t="str">
        <f>CONCATENATE("&lt;filename_mp3&gt;",'Raw Metadata'!D39,"&lt;/filename_mp3&gt;")</f>
        <v>&lt;filename_mp3&gt;myp_word-list_1995_38.mp3&lt;/filename_mp3&gt;</v>
      </c>
      <c r="M40" t="str">
        <f>CONCATENATE("&lt;wav_quality&gt;",'Raw Metadata'!U39,"&lt;/wav_quality&gt;")</f>
        <v>&lt;wav_quality&gt;48K, 16-bit sound depth (bit rate=768 kbps)&lt;/wav_quality&gt;</v>
      </c>
      <c r="N40" t="str">
        <f>CONCATENATE("&lt;mp3_quality&gt;",'Raw Metadata'!V39,"&lt;/mp3_quality&gt;")</f>
        <v>&lt;mp3_quality&gt;56 kpbs&lt;/mp3_quality&gt;</v>
      </c>
      <c r="O40" t="str">
        <f>CONCATENATE("&lt;original_medium&gt;",'Raw Metadata'!W39,"&lt;/original_medium&gt;")</f>
        <v>&lt;original_medium&gt;48K DAT&lt;/original_medium&gt;</v>
      </c>
      <c r="P40" t="str">
        <f>CONCATENATE("&lt;wordlist&gt;",'Raw Metadata'!E39,"&lt;/wordlist&gt;")</f>
        <v>&lt;wordlist&gt;myp_word-list_1995_13.html&lt;/wordlist&gt;</v>
      </c>
      <c r="Q40" t="str">
        <f>CONCATENATE("&lt;wordlist_entries&gt;",'Raw Metadata'!F39,"&lt;/wordlist_entries&gt;")</f>
        <v>&lt;wordlist_entries&gt;70 - 86&lt;/wordlist_entries&gt;</v>
      </c>
      <c r="R40" t="str">
        <f>CONCATENATE("&lt;image_tif&gt;",'Raw Metadata'!I39,"&lt;/image_tif&gt;")</f>
        <v>&lt;image_tif&gt;myp_word-list_1995_46.tif&lt;/image_tif&gt;</v>
      </c>
      <c r="S40" t="str">
        <f>CONCATENATE("&lt;image_tif2&gt;",'Raw Metadata'!J39,"&lt;/image_tif2&gt;")</f>
        <v>&lt;image_tif2&gt;&lt;/image_tif2&gt;</v>
      </c>
      <c r="T40" t="str">
        <f>CONCATENATE("&lt;image_jpg&gt;",'Raw Metadata'!G39,"&lt;/image_jpg&gt;")</f>
        <v>&lt;image_jpg&gt;myp_word-list_1995_46.jpg&lt;/image_jpg&gt;</v>
      </c>
      <c r="U40" t="str">
        <f>CONCATENATE("&lt;image_jpg2&gt;",'Raw Metadata'!H39,"&lt;/image_jpg2&gt;")</f>
        <v>&lt;image_jpg2&gt;&lt;/image_jpg2&gt;</v>
      </c>
      <c r="V40" t="str">
        <f>CONCATENATE("&lt;tif_quality&gt;",'Raw Metadata'!K39,"&lt;/tif_quality&gt;")</f>
        <v>&lt;tif_quality&gt;300 dpi&lt;/tif_quality&gt;</v>
      </c>
      <c r="W40" t="str">
        <f>CONCATENATE("&lt;jpg_quality&gt;",'Raw Metadata'!L39,"&lt;/jpg_quality&gt;")</f>
        <v>&lt;jpg_quality&gt;300 dpi&lt;/jpg_quality&gt;</v>
      </c>
      <c r="X40" t="str">
        <f>CONCATENATE("&lt;details&gt;",'Raw Metadata'!M39,,,"&lt;/details&gt;")</f>
        <v>&lt;details&gt;myp_record_details.html#38&lt;/details&gt;</v>
      </c>
      <c r="Y40" t="str">
        <f>CONCATENATE("&lt;rights&gt;",'Raw Metadata'!X39,"&lt;/rights&gt;")</f>
        <v>&lt;rights&gt;This work is licensed under a Creative Commons license, available for viewing at http://creativecommons.org/licenses/by-nc/2.0/&lt;/rights&gt;</v>
      </c>
      <c r="Z40" t="str">
        <f>CONCATENATE("&lt;wordlist_no_repetition&gt;",'Raw Metadata'!Z39,"&lt;/wordlist_no_repetition&gt;")</f>
        <v>&lt;wordlist_no_repetition&gt;&lt;/wordlist_no_repetition&gt;</v>
      </c>
      <c r="AA40" t="str">
        <f>CONCATENATE("&lt;link_within_wordlist&gt;",'Raw Metadata'!AB39,"&lt;/link_within_wordlist&gt;")</f>
        <v>&lt;link_within_wordlist&gt;myp_word-list_1995_13.html#70&lt;/link_within_wordlist&gt;</v>
      </c>
      <c r="AB40" t="s">
        <v>16</v>
      </c>
    </row>
    <row r="41" spans="1:28" ht="20.25">
      <c r="A41" t="s">
        <v>15</v>
      </c>
      <c r="B41" t="str">
        <f>CONCATENATE("&lt;entry&gt;",'Raw Metadata'!A40,"&lt;/entry&gt;")</f>
        <v>&lt;entry&gt;39&lt;/entry&gt;</v>
      </c>
      <c r="C41" t="str">
        <f>CONCATENATE("&lt;lang_name&gt;",'Raw Metadata'!N40,"&lt;/lang_name&gt;")</f>
        <v>&lt;lang_name&gt;Piraha&lt;/lang_name&gt;</v>
      </c>
      <c r="D41" t="str">
        <f>CONCATENATE("&lt;sil_code&gt;",'Raw Metadata'!O40,"&lt;/sil_code&gt;")</f>
        <v>&lt;sil_code&gt;MYP&lt;/sil_code&gt;</v>
      </c>
      <c r="E41" t="str">
        <f>CONCATENATE("&lt;content&gt;",'Raw Metadata'!P40,"&lt;/content&gt;")</f>
        <v>&lt;content&gt;Word List&lt;/content&gt;</v>
      </c>
      <c r="F41" t="str">
        <f>CONCATENATE("&lt;recording_location&gt;",'Raw Metadata'!Q40,"&lt;/recording_location&gt;")</f>
        <v>&lt;recording_location&gt;Pirahã Settlement, Brazil&lt;/recording_location&gt;</v>
      </c>
      <c r="G41" t="str">
        <f>CONCATENATE("&lt;recording_date&gt;",'Raw Metadata'!R40,"&lt;/recording_date&gt;")</f>
        <v>&lt;recording_date&gt;29 June, 1995&lt;/recording_date&gt;</v>
      </c>
      <c r="H41" t="str">
        <f>CONCATENATE("&lt;fieldworkers&gt;",'Raw Metadata'!S40,"&lt;/fieldworkers&gt;")</f>
        <v>&lt;fieldworkers&gt;Peter Ladefoged, Daniel Everett, Keren Everett&lt;/fieldworkers&gt;</v>
      </c>
      <c r="I41" t="str">
        <f>CONCATENATE("&lt;speakers&gt;",'Raw Metadata'!T40,"&lt;/speakers&gt;")</f>
        <v>&lt;speakers&gt;Pihoatai (M)&lt;/speakers&gt;</v>
      </c>
      <c r="J41" t="str">
        <f>CONCATENATE("&lt;filename_audio&gt;",'Raw Metadata'!B40,"&lt;/filename_audio&gt;")</f>
        <v>&lt;filename_audio&gt;myp_word-list_1995_39&lt;/filename_audio&gt;</v>
      </c>
      <c r="K41" t="str">
        <f>CONCATENATE("&lt;filename_wav&gt;",'Raw Metadata'!C40,"&lt;/filename_wav&gt;")</f>
        <v>&lt;filename_wav&gt;myp_word-list_1995_39.wav&lt;/filename_wav&gt;</v>
      </c>
      <c r="L41" t="str">
        <f>CONCATENATE("&lt;filename_mp3&gt;",'Raw Metadata'!D40,"&lt;/filename_mp3&gt;")</f>
        <v>&lt;filename_mp3&gt;myp_word-list_1995_39.mp3&lt;/filename_mp3&gt;</v>
      </c>
      <c r="M41" t="str">
        <f>CONCATENATE("&lt;wav_quality&gt;",'Raw Metadata'!U40,"&lt;/wav_quality&gt;")</f>
        <v>&lt;wav_quality&gt;48K, 16-bit sound depth (bit rate=768 kbps)&lt;/wav_quality&gt;</v>
      </c>
      <c r="N41" t="str">
        <f>CONCATENATE("&lt;mp3_quality&gt;",'Raw Metadata'!V40,"&lt;/mp3_quality&gt;")</f>
        <v>&lt;mp3_quality&gt;56 kpbs&lt;/mp3_quality&gt;</v>
      </c>
      <c r="O41" t="str">
        <f>CONCATENATE("&lt;original_medium&gt;",'Raw Metadata'!W40,"&lt;/original_medium&gt;")</f>
        <v>&lt;original_medium&gt;48K DAT&lt;/original_medium&gt;</v>
      </c>
      <c r="P41" t="str">
        <f>CONCATENATE("&lt;wordlist&gt;",'Raw Metadata'!E40,"&lt;/wordlist&gt;")</f>
        <v>&lt;wordlist&gt;myp_word-list_1995_13.html&lt;/wordlist&gt;</v>
      </c>
      <c r="Q41" t="str">
        <f>CONCATENATE("&lt;wordlist_entries&gt;",'Raw Metadata'!F40,"&lt;/wordlist_entries&gt;")</f>
        <v>&lt;wordlist_entries&gt;87- 107&lt;/wordlist_entries&gt;</v>
      </c>
      <c r="R41" t="str">
        <f>CONCATENATE("&lt;image_tif&gt;",'Raw Metadata'!I40,"&lt;/image_tif&gt;")</f>
        <v>&lt;image_tif&gt;myp_word-list_1995_47.tif&lt;/image_tif&gt;</v>
      </c>
      <c r="S41" t="str">
        <f>CONCATENATE("&lt;image_tif2&gt;",'Raw Metadata'!J40,"&lt;/image_tif2&gt;")</f>
        <v>&lt;image_tif2&gt;myp_word-list_1995_48.tif&lt;/image_tif2&gt;</v>
      </c>
      <c r="T41" t="str">
        <f>CONCATENATE("&lt;image_jpg&gt;",'Raw Metadata'!G40,"&lt;/image_jpg&gt;")</f>
        <v>&lt;image_jpg&gt;myp_word-list_1995_47.jpg&lt;/image_jpg&gt;</v>
      </c>
      <c r="U41" t="str">
        <f>CONCATENATE("&lt;image_jpg2&gt;",'Raw Metadata'!H40,"&lt;/image_jpg2&gt;")</f>
        <v>&lt;image_jpg2&gt;myp_word-list_1995_48.jpg&lt;/image_jpg2&gt;</v>
      </c>
      <c r="V41" t="str">
        <f>CONCATENATE("&lt;tif_quality&gt;",'Raw Metadata'!K40,"&lt;/tif_quality&gt;")</f>
        <v>&lt;tif_quality&gt;300 dpi&lt;/tif_quality&gt;</v>
      </c>
      <c r="W41" t="str">
        <f>CONCATENATE("&lt;jpg_quality&gt;",'Raw Metadata'!L40,"&lt;/jpg_quality&gt;")</f>
        <v>&lt;jpg_quality&gt;300 dpi&lt;/jpg_quality&gt;</v>
      </c>
      <c r="X41" t="str">
        <f>CONCATENATE("&lt;details&gt;",'Raw Metadata'!M40,,,"&lt;/details&gt;")</f>
        <v>&lt;details&gt;myp_record_details.html#39&lt;/details&gt;</v>
      </c>
      <c r="Y41" t="str">
        <f>CONCATENATE("&lt;rights&gt;",'Raw Metadata'!X40,"&lt;/rights&gt;")</f>
        <v>&lt;rights&gt;This work is licensed under a Creative Commons license, available for viewing at http://creativecommons.org/licenses/by-nc/2.0/&lt;/rights&gt;</v>
      </c>
      <c r="Z41" t="str">
        <f>CONCATENATE("&lt;wordlist_no_repetition&gt;",'Raw Metadata'!Z40,"&lt;/wordlist_no_repetition&gt;")</f>
        <v>&lt;wordlist_no_repetition&gt;&lt;/wordlist_no_repetition&gt;</v>
      </c>
      <c r="AA41" t="str">
        <f>CONCATENATE("&lt;link_within_wordlist&gt;",'Raw Metadata'!AB40,"&lt;/link_within_wordlist&gt;")</f>
        <v>&lt;link_within_wordlist&gt;myp_word-list_1995_13.html#87&lt;/link_within_wordlist&gt;</v>
      </c>
      <c r="AB41" t="s">
        <v>16</v>
      </c>
    </row>
    <row r="42" spans="1:28" ht="20.25">
      <c r="A42" t="s">
        <v>15</v>
      </c>
      <c r="B42" t="str">
        <f>CONCATENATE("&lt;entry&gt;",'Raw Metadata'!A41,"&lt;/entry&gt;")</f>
        <v>&lt;entry&gt;40&lt;/entry&gt;</v>
      </c>
      <c r="C42" t="str">
        <f>CONCATENATE("&lt;lang_name&gt;",'Raw Metadata'!N41,"&lt;/lang_name&gt;")</f>
        <v>&lt;lang_name&gt;Piraha&lt;/lang_name&gt;</v>
      </c>
      <c r="D42" t="str">
        <f>CONCATENATE("&lt;sil_code&gt;",'Raw Metadata'!O41,"&lt;/sil_code&gt;")</f>
        <v>&lt;sil_code&gt;MYP&lt;/sil_code&gt;</v>
      </c>
      <c r="E42" t="str">
        <f>CONCATENATE("&lt;content&gt;",'Raw Metadata'!P41,"&lt;/content&gt;")</f>
        <v>&lt;content&gt;Word List&lt;/content&gt;</v>
      </c>
      <c r="F42" t="str">
        <f>CONCATENATE("&lt;recording_location&gt;",'Raw Metadata'!Q41,"&lt;/recording_location&gt;")</f>
        <v>&lt;recording_location&gt;Pirahã Settlement, Brazil&lt;/recording_location&gt;</v>
      </c>
      <c r="G42" t="str">
        <f>CONCATENATE("&lt;recording_date&gt;",'Raw Metadata'!R41,"&lt;/recording_date&gt;")</f>
        <v>&lt;recording_date&gt;29 June, 1995&lt;/recording_date&gt;</v>
      </c>
      <c r="H42" t="str">
        <f>CONCATENATE("&lt;fieldworkers&gt;",'Raw Metadata'!S41,"&lt;/fieldworkers&gt;")</f>
        <v>&lt;fieldworkers&gt;Peter Ladefoged, Daniel Everett, Keren Everett&lt;/fieldworkers&gt;</v>
      </c>
      <c r="I42" t="str">
        <f>CONCATENATE("&lt;speakers&gt;",'Raw Metadata'!T41,"&lt;/speakers&gt;")</f>
        <v>&lt;speakers&gt;Pihoatai (M)&lt;/speakers&gt;</v>
      </c>
      <c r="J42" t="str">
        <f>CONCATENATE("&lt;filename_audio&gt;",'Raw Metadata'!B41,"&lt;/filename_audio&gt;")</f>
        <v>&lt;filename_audio&gt;myp_word-list_1995_40&lt;/filename_audio&gt;</v>
      </c>
      <c r="K42" t="str">
        <f>CONCATENATE("&lt;filename_wav&gt;",'Raw Metadata'!C41,"&lt;/filename_wav&gt;")</f>
        <v>&lt;filename_wav&gt;myp_word-list_1995_40.wav&lt;/filename_wav&gt;</v>
      </c>
      <c r="L42" t="str">
        <f>CONCATENATE("&lt;filename_mp3&gt;",'Raw Metadata'!D41,"&lt;/filename_mp3&gt;")</f>
        <v>&lt;filename_mp3&gt;myp_word-list_1995_40.mp3&lt;/filename_mp3&gt;</v>
      </c>
      <c r="M42" t="str">
        <f>CONCATENATE("&lt;wav_quality&gt;",'Raw Metadata'!U41,"&lt;/wav_quality&gt;")</f>
        <v>&lt;wav_quality&gt;48K, 16-bit sound depth (bit rate=768 kbps)&lt;/wav_quality&gt;</v>
      </c>
      <c r="N42" t="str">
        <f>CONCATENATE("&lt;mp3_quality&gt;",'Raw Metadata'!V41,"&lt;/mp3_quality&gt;")</f>
        <v>&lt;mp3_quality&gt;56 kpbs&lt;/mp3_quality&gt;</v>
      </c>
      <c r="O42" t="str">
        <f>CONCATENATE("&lt;original_medium&gt;",'Raw Metadata'!W41,"&lt;/original_medium&gt;")</f>
        <v>&lt;original_medium&gt;48K DAT&lt;/original_medium&gt;</v>
      </c>
      <c r="P42" t="str">
        <f>CONCATENATE("&lt;wordlist&gt;",'Raw Metadata'!E41,"&lt;/wordlist&gt;")</f>
        <v>&lt;wordlist&gt;myp_word-list_1995_13.html&lt;/wordlist&gt;</v>
      </c>
      <c r="Q42" t="str">
        <f>CONCATENATE("&lt;wordlist_entries&gt;",'Raw Metadata'!F41,"&lt;/wordlist_entries&gt;")</f>
        <v>&lt;wordlist_entries&gt;108 - 139&lt;/wordlist_entries&gt;</v>
      </c>
      <c r="R42" t="str">
        <f>CONCATENATE("&lt;image_tif&gt;",'Raw Metadata'!I41,"&lt;/image_tif&gt;")</f>
        <v>&lt;image_tif&gt;myp_word-list_1995_48.tif&lt;/image_tif&gt;</v>
      </c>
      <c r="S42" t="str">
        <f>CONCATENATE("&lt;image_tif2&gt;",'Raw Metadata'!J41,"&lt;/image_tif2&gt;")</f>
        <v>&lt;image_tif2&gt;myp_word-list_1995_49.tif&lt;/image_tif2&gt;</v>
      </c>
      <c r="T42" t="str">
        <f>CONCATENATE("&lt;image_jpg&gt;",'Raw Metadata'!G41,"&lt;/image_jpg&gt;")</f>
        <v>&lt;image_jpg&gt;myp_word-list_1995_48.jpg&lt;/image_jpg&gt;</v>
      </c>
      <c r="U42" t="str">
        <f>CONCATENATE("&lt;image_jpg2&gt;",'Raw Metadata'!H41,"&lt;/image_jpg2&gt;")</f>
        <v>&lt;image_jpg2&gt;myp_word-list_1995_49.jpg&lt;/image_jpg2&gt;</v>
      </c>
      <c r="V42" t="str">
        <f>CONCATENATE("&lt;tif_quality&gt;",'Raw Metadata'!K41,"&lt;/tif_quality&gt;")</f>
        <v>&lt;tif_quality&gt;300 dpi&lt;/tif_quality&gt;</v>
      </c>
      <c r="W42" t="str">
        <f>CONCATENATE("&lt;jpg_quality&gt;",'Raw Metadata'!L41,"&lt;/jpg_quality&gt;")</f>
        <v>&lt;jpg_quality&gt;300 dpi&lt;/jpg_quality&gt;</v>
      </c>
      <c r="X42" t="str">
        <f>CONCATENATE("&lt;details&gt;",'Raw Metadata'!M41,,,"&lt;/details&gt;")</f>
        <v>&lt;details&gt;myp_record_details.html#40&lt;/details&gt;</v>
      </c>
      <c r="Y42" t="str">
        <f>CONCATENATE("&lt;rights&gt;",'Raw Metadata'!X41,"&lt;/rights&gt;")</f>
        <v>&lt;rights&gt;This work is licensed under a Creative Commons license, available for viewing at http://creativecommons.org/licenses/by-nc/2.0/&lt;/rights&gt;</v>
      </c>
      <c r="Z42" t="str">
        <f>CONCATENATE("&lt;wordlist_no_repetition&gt;",'Raw Metadata'!Z41,"&lt;/wordlist_no_repetition&gt;")</f>
        <v>&lt;wordlist_no_repetition&gt;&lt;/wordlist_no_repetition&gt;</v>
      </c>
      <c r="AA42" t="str">
        <f>CONCATENATE("&lt;link_within_wordlist&gt;",'Raw Metadata'!AB41,"&lt;/link_within_wordlist&gt;")</f>
        <v>&lt;link_within_wordlist&gt;myp_word-list_1995_13.html#108&lt;/link_within_wordlist&gt;</v>
      </c>
      <c r="AB42" t="s">
        <v>16</v>
      </c>
    </row>
    <row r="43" spans="1:28" ht="20.25">
      <c r="A43" t="s">
        <v>15</v>
      </c>
      <c r="B43" t="str">
        <f>CONCATENATE("&lt;entry&gt;",'Raw Metadata'!A42,"&lt;/entry&gt;")</f>
        <v>&lt;entry&gt;41&lt;/entry&gt;</v>
      </c>
      <c r="C43" t="str">
        <f>CONCATENATE("&lt;lang_name&gt;",'Raw Metadata'!N42,"&lt;/lang_name&gt;")</f>
        <v>&lt;lang_name&gt;Piraha&lt;/lang_name&gt;</v>
      </c>
      <c r="D43" t="str">
        <f>CONCATENATE("&lt;sil_code&gt;",'Raw Metadata'!O42,"&lt;/sil_code&gt;")</f>
        <v>&lt;sil_code&gt;MYP&lt;/sil_code&gt;</v>
      </c>
      <c r="E43" t="str">
        <f>CONCATENATE("&lt;content&gt;",'Raw Metadata'!P42,"&lt;/content&gt;")</f>
        <v>&lt;content&gt;Word List&lt;/content&gt;</v>
      </c>
      <c r="F43" t="str">
        <f>CONCATENATE("&lt;recording_location&gt;",'Raw Metadata'!Q42,"&lt;/recording_location&gt;")</f>
        <v>&lt;recording_location&gt;Pirahã Settlement, Brazil&lt;/recording_location&gt;</v>
      </c>
      <c r="G43" t="str">
        <f>CONCATENATE("&lt;recording_date&gt;",'Raw Metadata'!R42,"&lt;/recording_date&gt;")</f>
        <v>&lt;recording_date&gt;29 June, 1995&lt;/recording_date&gt;</v>
      </c>
      <c r="H43" t="str">
        <f>CONCATENATE("&lt;fieldworkers&gt;",'Raw Metadata'!S42,"&lt;/fieldworkers&gt;")</f>
        <v>&lt;fieldworkers&gt;Peter Ladefoged, Daniel Everett, Keren Everett&lt;/fieldworkers&gt;</v>
      </c>
      <c r="I43" t="str">
        <f>CONCATENATE("&lt;speakers&gt;",'Raw Metadata'!T42,"&lt;/speakers&gt;")</f>
        <v>&lt;speakers&gt;Xáíogí (M)&lt;/speakers&gt;</v>
      </c>
      <c r="J43" t="str">
        <f>CONCATENATE("&lt;filename_audio&gt;",'Raw Metadata'!B42,"&lt;/filename_audio&gt;")</f>
        <v>&lt;filename_audio&gt;myp_word-list_1995_41&lt;/filename_audio&gt;</v>
      </c>
      <c r="K43" t="str">
        <f>CONCATENATE("&lt;filename_wav&gt;",'Raw Metadata'!C42,"&lt;/filename_wav&gt;")</f>
        <v>&lt;filename_wav&gt;myp_word-list_1995_41.wav&lt;/filename_wav&gt;</v>
      </c>
      <c r="L43" t="str">
        <f>CONCATENATE("&lt;filename_mp3&gt;",'Raw Metadata'!D42,"&lt;/filename_mp3&gt;")</f>
        <v>&lt;filename_mp3&gt;myp_word-list_1995_41.mp3&lt;/filename_mp3&gt;</v>
      </c>
      <c r="M43" t="str">
        <f>CONCATENATE("&lt;wav_quality&gt;",'Raw Metadata'!U42,"&lt;/wav_quality&gt;")</f>
        <v>&lt;wav_quality&gt;48K, 16-bit sound depth (bit rate=768 kbps)&lt;/wav_quality&gt;</v>
      </c>
      <c r="N43" t="str">
        <f>CONCATENATE("&lt;mp3_quality&gt;",'Raw Metadata'!V42,"&lt;/mp3_quality&gt;")</f>
        <v>&lt;mp3_quality&gt;56 kpbs&lt;/mp3_quality&gt;</v>
      </c>
      <c r="O43" t="str">
        <f>CONCATENATE("&lt;original_medium&gt;",'Raw Metadata'!W42,"&lt;/original_medium&gt;")</f>
        <v>&lt;original_medium&gt;48K DAT&lt;/original_medium&gt;</v>
      </c>
      <c r="P43" t="str">
        <f>CONCATENATE("&lt;wordlist&gt;",'Raw Metadata'!E42,"&lt;/wordlist&gt;")</f>
        <v>&lt;wordlist&gt;myp_word-list_1995_14.html&lt;/wordlist&gt;</v>
      </c>
      <c r="Q43" t="str">
        <f>CONCATENATE("&lt;wordlist_entries&gt;",'Raw Metadata'!F42,"&lt;/wordlist_entries&gt;")</f>
        <v>&lt;wordlist_entries&gt;1 - 42&lt;/wordlist_entries&gt;</v>
      </c>
      <c r="R43" t="str">
        <f>CONCATENATE("&lt;image_tif&gt;",'Raw Metadata'!I42,"&lt;/image_tif&gt;")</f>
        <v>&lt;image_tif&gt;myp_word-list_1995_50.tif&lt;/image_tif&gt;</v>
      </c>
      <c r="S43" t="str">
        <f>CONCATENATE("&lt;image_tif2&gt;",'Raw Metadata'!J42,"&lt;/image_tif2&gt;")</f>
        <v>&lt;image_tif2&gt;myp_word-list_1995_51.tif&lt;/image_tif2&gt;</v>
      </c>
      <c r="T43" t="str">
        <f>CONCATENATE("&lt;image_jpg&gt;",'Raw Metadata'!G42,"&lt;/image_jpg&gt;")</f>
        <v>&lt;image_jpg&gt;myp_word-list_1995_50.jpg&lt;/image_jpg&gt;</v>
      </c>
      <c r="U43" t="str">
        <f>CONCATENATE("&lt;image_jpg2&gt;",'Raw Metadata'!H42,"&lt;/image_jpg2&gt;")</f>
        <v>&lt;image_jpg2&gt;myp_word-list_1995_51.jpg&lt;/image_jpg2&gt;</v>
      </c>
      <c r="V43" t="str">
        <f>CONCATENATE("&lt;tif_quality&gt;",'Raw Metadata'!K42,"&lt;/tif_quality&gt;")</f>
        <v>&lt;tif_quality&gt;300 dpi&lt;/tif_quality&gt;</v>
      </c>
      <c r="W43" t="str">
        <f>CONCATENATE("&lt;jpg_quality&gt;",'Raw Metadata'!L42,"&lt;/jpg_quality&gt;")</f>
        <v>&lt;jpg_quality&gt;300 dpi&lt;/jpg_quality&gt;</v>
      </c>
      <c r="X43" t="str">
        <f>CONCATENATE("&lt;details&gt;",'Raw Metadata'!M42,,,"&lt;/details&gt;")</f>
        <v>&lt;details&gt;myp_record_details.html#41&lt;/details&gt;</v>
      </c>
      <c r="Y43" t="str">
        <f>CONCATENATE("&lt;rights&gt;",'Raw Metadata'!X42,"&lt;/rights&gt;")</f>
        <v>&lt;rights&gt;This work is licensed under a Creative Commons license, available for viewing at http://creativecommons.org/licenses/by-nc/2.0/&lt;/rights&gt;</v>
      </c>
      <c r="Z43" t="str">
        <f>CONCATENATE("&lt;wordlist_no_repetition&gt;",'Raw Metadata'!Z42,"&lt;/wordlist_no_repetition&gt;")</f>
        <v>&lt;wordlist_no_repetition&gt;myp_word-list_1995_14.html&lt;/wordlist_no_repetition&gt;</v>
      </c>
      <c r="AA43" t="str">
        <f>CONCATENATE("&lt;link_within_wordlist&gt;",'Raw Metadata'!AB42,"&lt;/link_within_wordlist&gt;")</f>
        <v>&lt;link_within_wordlist&gt;myp_word-list_1995_14.html#1&lt;/link_within_wordlist&gt;</v>
      </c>
      <c r="AB43" t="s">
        <v>16</v>
      </c>
    </row>
    <row r="44" spans="1:28" ht="20.25">
      <c r="A44" t="s">
        <v>15</v>
      </c>
      <c r="B44" t="str">
        <f>CONCATENATE("&lt;entry&gt;",'Raw Metadata'!A43,"&lt;/entry&gt;")</f>
        <v>&lt;entry&gt;42&lt;/entry&gt;</v>
      </c>
      <c r="C44" t="str">
        <f>CONCATENATE("&lt;lang_name&gt;",'Raw Metadata'!N43,"&lt;/lang_name&gt;")</f>
        <v>&lt;lang_name&gt;Piraha&lt;/lang_name&gt;</v>
      </c>
      <c r="D44" t="str">
        <f>CONCATENATE("&lt;sil_code&gt;",'Raw Metadata'!O43,"&lt;/sil_code&gt;")</f>
        <v>&lt;sil_code&gt;MYP&lt;/sil_code&gt;</v>
      </c>
      <c r="E44" t="str">
        <f>CONCATENATE("&lt;content&gt;",'Raw Metadata'!P43,"&lt;/content&gt;")</f>
        <v>&lt;content&gt;Word List&lt;/content&gt;</v>
      </c>
      <c r="F44" t="str">
        <f>CONCATENATE("&lt;recording_location&gt;",'Raw Metadata'!Q43,"&lt;/recording_location&gt;")</f>
        <v>&lt;recording_location&gt;Pirahã Settlement, Brazil&lt;/recording_location&gt;</v>
      </c>
      <c r="G44" t="str">
        <f>CONCATENATE("&lt;recording_date&gt;",'Raw Metadata'!R43,"&lt;/recording_date&gt;")</f>
        <v>&lt;recording_date&gt;29 June, 1995&lt;/recording_date&gt;</v>
      </c>
      <c r="H44" t="str">
        <f>CONCATENATE("&lt;fieldworkers&gt;",'Raw Metadata'!S43,"&lt;/fieldworkers&gt;")</f>
        <v>&lt;fieldworkers&gt;Peter Ladefoged, Daniel Everett, Keren Everett&lt;/fieldworkers&gt;</v>
      </c>
      <c r="I44" t="str">
        <f>CONCATENATE("&lt;speakers&gt;",'Raw Metadata'!T43,"&lt;/speakers&gt;")</f>
        <v>&lt;speakers&gt;Xáíogí (M)&lt;/speakers&gt;</v>
      </c>
      <c r="J44" t="str">
        <f>CONCATENATE("&lt;filename_audio&gt;",'Raw Metadata'!B43,"&lt;/filename_audio&gt;")</f>
        <v>&lt;filename_audio&gt;myp_word-list_1995_42&lt;/filename_audio&gt;</v>
      </c>
      <c r="K44" t="str">
        <f>CONCATENATE("&lt;filename_wav&gt;",'Raw Metadata'!C43,"&lt;/filename_wav&gt;")</f>
        <v>&lt;filename_wav&gt;myp_word-list_1995_42.wav&lt;/filename_wav&gt;</v>
      </c>
      <c r="L44" t="str">
        <f>CONCATENATE("&lt;filename_mp3&gt;",'Raw Metadata'!D43,"&lt;/filename_mp3&gt;")</f>
        <v>&lt;filename_mp3&gt;myp_word-list_1995_42.mp3&lt;/filename_mp3&gt;</v>
      </c>
      <c r="M44" t="str">
        <f>CONCATENATE("&lt;wav_quality&gt;",'Raw Metadata'!U43,"&lt;/wav_quality&gt;")</f>
        <v>&lt;wav_quality&gt;48K, 16-bit sound depth (bit rate=768 kbps)&lt;/wav_quality&gt;</v>
      </c>
      <c r="N44" t="str">
        <f>CONCATENATE("&lt;mp3_quality&gt;",'Raw Metadata'!V43,"&lt;/mp3_quality&gt;")</f>
        <v>&lt;mp3_quality&gt;56 kpbs&lt;/mp3_quality&gt;</v>
      </c>
      <c r="O44" t="str">
        <f>CONCATENATE("&lt;original_medium&gt;",'Raw Metadata'!W43,"&lt;/original_medium&gt;")</f>
        <v>&lt;original_medium&gt;48K DAT&lt;/original_medium&gt;</v>
      </c>
      <c r="P44" t="str">
        <f>CONCATENATE("&lt;wordlist&gt;",'Raw Metadata'!E43,"&lt;/wordlist&gt;")</f>
        <v>&lt;wordlist&gt;myp_word-list_1995_14.html&lt;/wordlist&gt;</v>
      </c>
      <c r="Q44" t="str">
        <f>CONCATENATE("&lt;wordlist_entries&gt;",'Raw Metadata'!F43,"&lt;/wordlist_entries&gt;")</f>
        <v>&lt;wordlist_entries&gt;43 - 67&lt;/wordlist_entries&gt;</v>
      </c>
      <c r="R44" t="str">
        <f>CONCATENATE("&lt;image_tif&gt;",'Raw Metadata'!I43,"&lt;/image_tif&gt;")</f>
        <v>&lt;image_tif&gt;myp_word-list_1995_51.tif&lt;/image_tif&gt;</v>
      </c>
      <c r="S44" t="str">
        <f>CONCATENATE("&lt;image_tif2&gt;",'Raw Metadata'!J43,"&lt;/image_tif2&gt;")</f>
        <v>&lt;image_tif2&gt;myp_word-list_1995_52.tif&lt;/image_tif2&gt;</v>
      </c>
      <c r="T44" t="str">
        <f>CONCATENATE("&lt;image_jpg&gt;",'Raw Metadata'!G43,"&lt;/image_jpg&gt;")</f>
        <v>&lt;image_jpg&gt;myp_word-list_1995_51.jpg&lt;/image_jpg&gt;</v>
      </c>
      <c r="U44" t="str">
        <f>CONCATENATE("&lt;image_jpg2&gt;",'Raw Metadata'!H43,"&lt;/image_jpg2&gt;")</f>
        <v>&lt;image_jpg2&gt;myp_word-list_1995_52.jpg&lt;/image_jpg2&gt;</v>
      </c>
      <c r="V44" t="str">
        <f>CONCATENATE("&lt;tif_quality&gt;",'Raw Metadata'!K43,"&lt;/tif_quality&gt;")</f>
        <v>&lt;tif_quality&gt;300 dpi&lt;/tif_quality&gt;</v>
      </c>
      <c r="W44" t="str">
        <f>CONCATENATE("&lt;jpg_quality&gt;",'Raw Metadata'!L43,"&lt;/jpg_quality&gt;")</f>
        <v>&lt;jpg_quality&gt;300 dpi&lt;/jpg_quality&gt;</v>
      </c>
      <c r="X44" t="str">
        <f>CONCATENATE("&lt;details&gt;",'Raw Metadata'!M43,,,"&lt;/details&gt;")</f>
        <v>&lt;details&gt;myp_record_details.html#42&lt;/details&gt;</v>
      </c>
      <c r="Y44" t="str">
        <f>CONCATENATE("&lt;rights&gt;",'Raw Metadata'!X43,"&lt;/rights&gt;")</f>
        <v>&lt;rights&gt;This work is licensed under a Creative Commons license, available for viewing at http://creativecommons.org/licenses/by-nc/2.0/&lt;/rights&gt;</v>
      </c>
      <c r="Z44" t="str">
        <f>CONCATENATE("&lt;wordlist_no_repetition&gt;",'Raw Metadata'!Z43,"&lt;/wordlist_no_repetition&gt;")</f>
        <v>&lt;wordlist_no_repetition&gt;&lt;/wordlist_no_repetition&gt;</v>
      </c>
      <c r="AA44" t="str">
        <f>CONCATENATE("&lt;link_within_wordlist&gt;",'Raw Metadata'!AB43,"&lt;/link_within_wordlist&gt;")</f>
        <v>&lt;link_within_wordlist&gt;myp_word-list_1995_14.html#43&lt;/link_within_wordlist&gt;</v>
      </c>
      <c r="AB44" t="s">
        <v>16</v>
      </c>
    </row>
    <row r="45" spans="1:28" ht="20.25">
      <c r="A45" t="s">
        <v>15</v>
      </c>
      <c r="B45" t="str">
        <f>CONCATENATE("&lt;entry&gt;",'Raw Metadata'!A44,"&lt;/entry&gt;")</f>
        <v>&lt;entry&gt;43&lt;/entry&gt;</v>
      </c>
      <c r="C45" t="str">
        <f>CONCATENATE("&lt;lang_name&gt;",'Raw Metadata'!N44,"&lt;/lang_name&gt;")</f>
        <v>&lt;lang_name&gt;Piraha&lt;/lang_name&gt;</v>
      </c>
      <c r="D45" t="str">
        <f>CONCATENATE("&lt;sil_code&gt;",'Raw Metadata'!O44,"&lt;/sil_code&gt;")</f>
        <v>&lt;sil_code&gt;MYP&lt;/sil_code&gt;</v>
      </c>
      <c r="E45" t="str">
        <f>CONCATENATE("&lt;content&gt;",'Raw Metadata'!P44,"&lt;/content&gt;")</f>
        <v>&lt;content&gt;Word List&lt;/content&gt;</v>
      </c>
      <c r="F45" t="str">
        <f>CONCATENATE("&lt;recording_location&gt;",'Raw Metadata'!Q44,"&lt;/recording_location&gt;")</f>
        <v>&lt;recording_location&gt;Pirahã Settlement, Brazil&lt;/recording_location&gt;</v>
      </c>
      <c r="G45" t="str">
        <f>CONCATENATE("&lt;recording_date&gt;",'Raw Metadata'!R44,"&lt;/recording_date&gt;")</f>
        <v>&lt;recording_date&gt;29 June, 1995&lt;/recording_date&gt;</v>
      </c>
      <c r="H45" t="str">
        <f>CONCATENATE("&lt;fieldworkers&gt;",'Raw Metadata'!S44,"&lt;/fieldworkers&gt;")</f>
        <v>&lt;fieldworkers&gt;Peter Ladefoged, Daniel Everett, Keren Everett&lt;/fieldworkers&gt;</v>
      </c>
      <c r="I45" t="str">
        <f>CONCATENATE("&lt;speakers&gt;",'Raw Metadata'!T44,"&lt;/speakers&gt;")</f>
        <v>&lt;speakers&gt;Xáíogí (M)&lt;/speakers&gt;</v>
      </c>
      <c r="J45" t="str">
        <f>CONCATENATE("&lt;filename_audio&gt;",'Raw Metadata'!B44,"&lt;/filename_audio&gt;")</f>
        <v>&lt;filename_audio&gt;myp_word-list_1995_43&lt;/filename_audio&gt;</v>
      </c>
      <c r="K45" t="str">
        <f>CONCATENATE("&lt;filename_wav&gt;",'Raw Metadata'!C44,"&lt;/filename_wav&gt;")</f>
        <v>&lt;filename_wav&gt;myp_word-list_1995_43.wav&lt;/filename_wav&gt;</v>
      </c>
      <c r="L45" t="str">
        <f>CONCATENATE("&lt;filename_mp3&gt;",'Raw Metadata'!D44,"&lt;/filename_mp3&gt;")</f>
        <v>&lt;filename_mp3&gt;myp_word-list_1995_43.mp3&lt;/filename_mp3&gt;</v>
      </c>
      <c r="M45" t="str">
        <f>CONCATENATE("&lt;wav_quality&gt;",'Raw Metadata'!U44,"&lt;/wav_quality&gt;")</f>
        <v>&lt;wav_quality&gt;48K, 16-bit sound depth (bit rate=768 kbps)&lt;/wav_quality&gt;</v>
      </c>
      <c r="N45" t="str">
        <f>CONCATENATE("&lt;mp3_quality&gt;",'Raw Metadata'!V44,"&lt;/mp3_quality&gt;")</f>
        <v>&lt;mp3_quality&gt;56 kpbs&lt;/mp3_quality&gt;</v>
      </c>
      <c r="O45" t="str">
        <f>CONCATENATE("&lt;original_medium&gt;",'Raw Metadata'!W44,"&lt;/original_medium&gt;")</f>
        <v>&lt;original_medium&gt;48K DAT&lt;/original_medium&gt;</v>
      </c>
      <c r="P45" t="str">
        <f>CONCATENATE("&lt;wordlist&gt;",'Raw Metadata'!E44,"&lt;/wordlist&gt;")</f>
        <v>&lt;wordlist&gt;myp_word-list_1995_14.html&lt;/wordlist&gt;</v>
      </c>
      <c r="Q45" t="str">
        <f>CONCATENATE("&lt;wordlist_entries&gt;",'Raw Metadata'!F44,"&lt;/wordlist_entries&gt;")</f>
        <v>&lt;wordlist_entries&gt;68 - 84&lt;/wordlist_entries&gt;</v>
      </c>
      <c r="R45" t="str">
        <f>CONCATENATE("&lt;image_tif&gt;",'Raw Metadata'!I44,"&lt;/image_tif&gt;")</f>
        <v>&lt;image_tif&gt;myp_word-list_1995_53.tif&lt;/image_tif&gt;</v>
      </c>
      <c r="S45" t="str">
        <f>CONCATENATE("&lt;image_tif2&gt;",'Raw Metadata'!J44,"&lt;/image_tif2&gt;")</f>
        <v>&lt;image_tif2&gt;&lt;/image_tif2&gt;</v>
      </c>
      <c r="T45" t="str">
        <f>CONCATENATE("&lt;image_jpg&gt;",'Raw Metadata'!G44,"&lt;/image_jpg&gt;")</f>
        <v>&lt;image_jpg&gt;myp_word-list_1995_53.jpg&lt;/image_jpg&gt;</v>
      </c>
      <c r="U45" t="str">
        <f>CONCATENATE("&lt;image_jpg2&gt;",'Raw Metadata'!H44,"&lt;/image_jpg2&gt;")</f>
        <v>&lt;image_jpg2&gt;&lt;/image_jpg2&gt;</v>
      </c>
      <c r="V45" t="str">
        <f>CONCATENATE("&lt;tif_quality&gt;",'Raw Metadata'!K44,"&lt;/tif_quality&gt;")</f>
        <v>&lt;tif_quality&gt;300 dpi&lt;/tif_quality&gt;</v>
      </c>
      <c r="W45" t="str">
        <f>CONCATENATE("&lt;jpg_quality&gt;",'Raw Metadata'!L44,"&lt;/jpg_quality&gt;")</f>
        <v>&lt;jpg_quality&gt;300 dpi&lt;/jpg_quality&gt;</v>
      </c>
      <c r="X45" t="str">
        <f>CONCATENATE("&lt;details&gt;",'Raw Metadata'!M44,,,"&lt;/details&gt;")</f>
        <v>&lt;details&gt;myp_record_details.html#43&lt;/details&gt;</v>
      </c>
      <c r="Y45" t="str">
        <f>CONCATENATE("&lt;rights&gt;",'Raw Metadata'!X44,"&lt;/rights&gt;")</f>
        <v>&lt;rights&gt;This work is licensed under a Creative Commons license, available for viewing at http://creativecommons.org/licenses/by-nc/2.0/&lt;/rights&gt;</v>
      </c>
      <c r="Z45" t="str">
        <f>CONCATENATE("&lt;wordlist_no_repetition&gt;",'Raw Metadata'!Z44,"&lt;/wordlist_no_repetition&gt;")</f>
        <v>&lt;wordlist_no_repetition&gt;&lt;/wordlist_no_repetition&gt;</v>
      </c>
      <c r="AA45" t="str">
        <f>CONCATENATE("&lt;link_within_wordlist&gt;",'Raw Metadata'!AB44,"&lt;/link_within_wordlist&gt;")</f>
        <v>&lt;link_within_wordlist&gt;myp_word-list_1995_14.html#68&lt;/link_within_wordlist&gt;</v>
      </c>
      <c r="AB45" t="s">
        <v>16</v>
      </c>
    </row>
    <row r="46" spans="1:28" ht="20.25">
      <c r="A46" t="s">
        <v>15</v>
      </c>
      <c r="B46" t="str">
        <f>CONCATENATE("&lt;entry&gt;",'Raw Metadata'!A45,"&lt;/entry&gt;")</f>
        <v>&lt;entry&gt;44&lt;/entry&gt;</v>
      </c>
      <c r="C46" t="str">
        <f>CONCATENATE("&lt;lang_name&gt;",'Raw Metadata'!N45,"&lt;/lang_name&gt;")</f>
        <v>&lt;lang_name&gt;Piraha&lt;/lang_name&gt;</v>
      </c>
      <c r="D46" t="str">
        <f>CONCATENATE("&lt;sil_code&gt;",'Raw Metadata'!O45,"&lt;/sil_code&gt;")</f>
        <v>&lt;sil_code&gt;MYP&lt;/sil_code&gt;</v>
      </c>
      <c r="E46" t="str">
        <f>CONCATENATE("&lt;content&gt;",'Raw Metadata'!P45,"&lt;/content&gt;")</f>
        <v>&lt;content&gt;Word List&lt;/content&gt;</v>
      </c>
      <c r="F46" t="str">
        <f>CONCATENATE("&lt;recording_location&gt;",'Raw Metadata'!Q45,"&lt;/recording_location&gt;")</f>
        <v>&lt;recording_location&gt;Pirahã Settlement, Brazil&lt;/recording_location&gt;</v>
      </c>
      <c r="G46" t="str">
        <f>CONCATENATE("&lt;recording_date&gt;",'Raw Metadata'!R45,"&lt;/recording_date&gt;")</f>
        <v>&lt;recording_date&gt;29 June, 1995&lt;/recording_date&gt;</v>
      </c>
      <c r="H46" t="str">
        <f>CONCATENATE("&lt;fieldworkers&gt;",'Raw Metadata'!S45,"&lt;/fieldworkers&gt;")</f>
        <v>&lt;fieldworkers&gt;Peter Ladefoged, Daniel Everett, Keren Everett&lt;/fieldworkers&gt;</v>
      </c>
      <c r="I46" t="str">
        <f>CONCATENATE("&lt;speakers&gt;",'Raw Metadata'!T45,"&lt;/speakers&gt;")</f>
        <v>&lt;speakers&gt;Xáíogí (M)&lt;/speakers&gt;</v>
      </c>
      <c r="J46" t="str">
        <f>CONCATENATE("&lt;filename_audio&gt;",'Raw Metadata'!B45,"&lt;/filename_audio&gt;")</f>
        <v>&lt;filename_audio&gt;myp_word-list_1995_44&lt;/filename_audio&gt;</v>
      </c>
      <c r="K46" t="str">
        <f>CONCATENATE("&lt;filename_wav&gt;",'Raw Metadata'!C45,"&lt;/filename_wav&gt;")</f>
        <v>&lt;filename_wav&gt;myp_word-list_1995_44.wav&lt;/filename_wav&gt;</v>
      </c>
      <c r="L46" t="str">
        <f>CONCATENATE("&lt;filename_mp3&gt;",'Raw Metadata'!D45,"&lt;/filename_mp3&gt;")</f>
        <v>&lt;filename_mp3&gt;myp_word-list_1995_44.mp3&lt;/filename_mp3&gt;</v>
      </c>
      <c r="M46" t="str">
        <f>CONCATENATE("&lt;wav_quality&gt;",'Raw Metadata'!U45,"&lt;/wav_quality&gt;")</f>
        <v>&lt;wav_quality&gt;48K, 16-bit sound depth (bit rate=768 kbps)&lt;/wav_quality&gt;</v>
      </c>
      <c r="N46" t="str">
        <f>CONCATENATE("&lt;mp3_quality&gt;",'Raw Metadata'!V45,"&lt;/mp3_quality&gt;")</f>
        <v>&lt;mp3_quality&gt;56 kpbs&lt;/mp3_quality&gt;</v>
      </c>
      <c r="O46" t="str">
        <f>CONCATENATE("&lt;original_medium&gt;",'Raw Metadata'!W45,"&lt;/original_medium&gt;")</f>
        <v>&lt;original_medium&gt;48K DAT&lt;/original_medium&gt;</v>
      </c>
      <c r="P46" t="str">
        <f>CONCATENATE("&lt;wordlist&gt;",'Raw Metadata'!E45,"&lt;/wordlist&gt;")</f>
        <v>&lt;wordlist&gt;myp_word-list_1995_14.html&lt;/wordlist&gt;</v>
      </c>
      <c r="Q46" t="str">
        <f>CONCATENATE("&lt;wordlist_entries&gt;",'Raw Metadata'!F45,"&lt;/wordlist_entries&gt;")</f>
        <v>&lt;wordlist_entries&gt;85 - 120&lt;/wordlist_entries&gt;</v>
      </c>
      <c r="R46" t="str">
        <f>CONCATENATE("&lt;image_tif&gt;",'Raw Metadata'!I45,"&lt;/image_tif&gt;")</f>
        <v>&lt;image_tif&gt;myp_word-list_1995_55.tif&lt;/image_tif&gt;</v>
      </c>
      <c r="S46" t="str">
        <f>CONCATENATE("&lt;image_tif2&gt;",'Raw Metadata'!J45,"&lt;/image_tif2&gt;")</f>
        <v>&lt;image_tif2&gt;myp_word-list_1995_56.tif&lt;/image_tif2&gt;</v>
      </c>
      <c r="T46" t="str">
        <f>CONCATENATE("&lt;image_jpg&gt;",'Raw Metadata'!G45,"&lt;/image_jpg&gt;")</f>
        <v>&lt;image_jpg&gt;myp_word-list_1995_55.jpg&lt;/image_jpg&gt;</v>
      </c>
      <c r="U46" t="str">
        <f>CONCATENATE("&lt;image_jpg2&gt;",'Raw Metadata'!H45,"&lt;/image_jpg2&gt;")</f>
        <v>&lt;image_jpg2&gt;myp_word-list_1995_56.jpg&lt;/image_jpg2&gt;</v>
      </c>
      <c r="V46" t="str">
        <f>CONCATENATE("&lt;tif_quality&gt;",'Raw Metadata'!K45,"&lt;/tif_quality&gt;")</f>
        <v>&lt;tif_quality&gt;300 dpi&lt;/tif_quality&gt;</v>
      </c>
      <c r="W46" t="str">
        <f>CONCATENATE("&lt;jpg_quality&gt;",'Raw Metadata'!L45,"&lt;/jpg_quality&gt;")</f>
        <v>&lt;jpg_quality&gt;300 dpi&lt;/jpg_quality&gt;</v>
      </c>
      <c r="X46" t="str">
        <f>CONCATENATE("&lt;details&gt;",'Raw Metadata'!M45,,,"&lt;/details&gt;")</f>
        <v>&lt;details&gt;myp_record_details.html#44&lt;/details&gt;</v>
      </c>
      <c r="Y46" t="str">
        <f>CONCATENATE("&lt;rights&gt;",'Raw Metadata'!X45,"&lt;/rights&gt;")</f>
        <v>&lt;rights&gt;This work is licensed under a Creative Commons license, available for viewing at http://creativecommons.org/licenses/by-nc/2.0/&lt;/rights&gt;</v>
      </c>
      <c r="Z46" t="str">
        <f>CONCATENATE("&lt;wordlist_no_repetition&gt;",'Raw Metadata'!Z45,"&lt;/wordlist_no_repetition&gt;")</f>
        <v>&lt;wordlist_no_repetition&gt;&lt;/wordlist_no_repetition&gt;</v>
      </c>
      <c r="AA46" t="str">
        <f>CONCATENATE("&lt;link_within_wordlist&gt;",'Raw Metadata'!AB45,"&lt;/link_within_wordlist&gt;")</f>
        <v>&lt;link_within_wordlist&gt;myp_word-list_1995_14.html#85&lt;/link_within_wordlist&gt;</v>
      </c>
      <c r="AB46" t="s">
        <v>16</v>
      </c>
    </row>
    <row r="47" spans="1:28" ht="20.25">
      <c r="A47" t="s">
        <v>15</v>
      </c>
      <c r="B47" t="str">
        <f>CONCATENATE("&lt;entry&gt;",'Raw Metadata'!A46,"&lt;/entry&gt;")</f>
        <v>&lt;entry&gt;45&lt;/entry&gt;</v>
      </c>
      <c r="C47" t="str">
        <f>CONCATENATE("&lt;lang_name&gt;",'Raw Metadata'!N46,"&lt;/lang_name&gt;")</f>
        <v>&lt;lang_name&gt;Piraha&lt;/lang_name&gt;</v>
      </c>
      <c r="D47" t="str">
        <f>CONCATENATE("&lt;sil_code&gt;",'Raw Metadata'!O46,"&lt;/sil_code&gt;")</f>
        <v>&lt;sil_code&gt;MYP&lt;/sil_code&gt;</v>
      </c>
      <c r="E47" t="str">
        <f>CONCATENATE("&lt;content&gt;",'Raw Metadata'!P46,"&lt;/content&gt;")</f>
        <v>&lt;content&gt;Word List&lt;/content&gt;</v>
      </c>
      <c r="F47" t="str">
        <f>CONCATENATE("&lt;recording_location&gt;",'Raw Metadata'!Q46,"&lt;/recording_location&gt;")</f>
        <v>&lt;recording_location&gt;Pirahã Settlement, Brazil&lt;/recording_location&gt;</v>
      </c>
      <c r="G47" t="str">
        <f>CONCATENATE("&lt;recording_date&gt;",'Raw Metadata'!R46,"&lt;/recording_date&gt;")</f>
        <v>&lt;recording_date&gt;29 June, 1995&lt;/recording_date&gt;</v>
      </c>
      <c r="H47" t="str">
        <f>CONCATENATE("&lt;fieldworkers&gt;",'Raw Metadata'!S46,"&lt;/fieldworkers&gt;")</f>
        <v>&lt;fieldworkers&gt;Peter Ladefoged, Daniel Everett, Keren Everett&lt;/fieldworkers&gt;</v>
      </c>
      <c r="I47" t="str">
        <f>CONCATENATE("&lt;speakers&gt;",'Raw Metadata'!T46,"&lt;/speakers&gt;")</f>
        <v>&lt;speakers&gt;Xáíogí (M)&lt;/speakers&gt;</v>
      </c>
      <c r="J47" t="str">
        <f>CONCATENATE("&lt;filename_audio&gt;",'Raw Metadata'!B46,"&lt;/filename_audio&gt;")</f>
        <v>&lt;filename_audio&gt;myp_word-list_1995_45&lt;/filename_audio&gt;</v>
      </c>
      <c r="K47" t="str">
        <f>CONCATENATE("&lt;filename_wav&gt;",'Raw Metadata'!C46,"&lt;/filename_wav&gt;")</f>
        <v>&lt;filename_wav&gt;myp_word-list_1995_45.wav&lt;/filename_wav&gt;</v>
      </c>
      <c r="L47" t="str">
        <f>CONCATENATE("&lt;filename_mp3&gt;",'Raw Metadata'!D46,"&lt;/filename_mp3&gt;")</f>
        <v>&lt;filename_mp3&gt;myp_word-list_1995_45.mp3&lt;/filename_mp3&gt;</v>
      </c>
      <c r="M47" t="str">
        <f>CONCATENATE("&lt;wav_quality&gt;",'Raw Metadata'!U46,"&lt;/wav_quality&gt;")</f>
        <v>&lt;wav_quality&gt;48K, 16-bit sound depth (bit rate=768 kbps)&lt;/wav_quality&gt;</v>
      </c>
      <c r="N47" t="str">
        <f>CONCATENATE("&lt;mp3_quality&gt;",'Raw Metadata'!V46,"&lt;/mp3_quality&gt;")</f>
        <v>&lt;mp3_quality&gt;56 kpbs&lt;/mp3_quality&gt;</v>
      </c>
      <c r="O47" t="str">
        <f>CONCATENATE("&lt;original_medium&gt;",'Raw Metadata'!W46,"&lt;/original_medium&gt;")</f>
        <v>&lt;original_medium&gt;48K DAT&lt;/original_medium&gt;</v>
      </c>
      <c r="P47" t="str">
        <f>CONCATENATE("&lt;wordlist&gt;",'Raw Metadata'!E46,"&lt;/wordlist&gt;")</f>
        <v>&lt;wordlist&gt;myp_word-list_1995_14.html&lt;/wordlist&gt;</v>
      </c>
      <c r="Q47" t="str">
        <f>CONCATENATE("&lt;wordlist_entries&gt;",'Raw Metadata'!F46,"&lt;/wordlist_entries&gt;")</f>
        <v>&lt;wordlist_entries&gt;121 - 138&lt;/wordlist_entries&gt;</v>
      </c>
      <c r="R47" t="str">
        <f>CONCATENATE("&lt;image_tif&gt;",'Raw Metadata'!I46,"&lt;/image_tif&gt;")</f>
        <v>&lt;image_tif&gt;myp_word-list_1995_54.tif&lt;/image_tif&gt;</v>
      </c>
      <c r="S47" t="str">
        <f>CONCATENATE("&lt;image_tif2&gt;",'Raw Metadata'!J46,"&lt;/image_tif2&gt;")</f>
        <v>&lt;image_tif2&gt;myp_word-list_1995_55.tif&lt;/image_tif2&gt;</v>
      </c>
      <c r="T47" t="str">
        <f>CONCATENATE("&lt;image_jpg&gt;",'Raw Metadata'!G46,"&lt;/image_jpg&gt;")</f>
        <v>&lt;image_jpg&gt;myp_word-list_1995_54.jpg&lt;/image_jpg&gt;</v>
      </c>
      <c r="U47" t="str">
        <f>CONCATENATE("&lt;image_jpg2&gt;",'Raw Metadata'!H46,"&lt;/image_jpg2&gt;")</f>
        <v>&lt;image_jpg2&gt;myp_word-list_1995_55.jpg&lt;/image_jpg2&gt;</v>
      </c>
      <c r="V47" t="str">
        <f>CONCATENATE("&lt;tif_quality&gt;",'Raw Metadata'!K46,"&lt;/tif_quality&gt;")</f>
        <v>&lt;tif_quality&gt;300 dpi&lt;/tif_quality&gt;</v>
      </c>
      <c r="W47" t="str">
        <f>CONCATENATE("&lt;jpg_quality&gt;",'Raw Metadata'!L46,"&lt;/jpg_quality&gt;")</f>
        <v>&lt;jpg_quality&gt;300 dpi&lt;/jpg_quality&gt;</v>
      </c>
      <c r="X47" t="str">
        <f>CONCATENATE("&lt;details&gt;",'Raw Metadata'!M46,,,"&lt;/details&gt;")</f>
        <v>&lt;details&gt;myp_record_details.html#45&lt;/details&gt;</v>
      </c>
      <c r="Y47" t="str">
        <f>CONCATENATE("&lt;rights&gt;",'Raw Metadata'!X46,"&lt;/rights&gt;")</f>
        <v>&lt;rights&gt;This work is licensed under a Creative Commons license, available for viewing at http://creativecommons.org/licenses/by-nc/2.0/&lt;/rights&gt;</v>
      </c>
      <c r="Z47" t="str">
        <f>CONCATENATE("&lt;wordlist_no_repetition&gt;",'Raw Metadata'!Z46,"&lt;/wordlist_no_repetition&gt;")</f>
        <v>&lt;wordlist_no_repetition&gt;&lt;/wordlist_no_repetition&gt;</v>
      </c>
      <c r="AA47" t="str">
        <f>CONCATENATE("&lt;link_within_wordlist&gt;",'Raw Metadata'!AB46,"&lt;/link_within_wordlist&gt;")</f>
        <v>&lt;link_within_wordlist&gt;myp_word-list_1995_14.html#121&lt;/link_within_wordlist&gt;</v>
      </c>
      <c r="AB47" t="s">
        <v>16</v>
      </c>
    </row>
    <row r="48" spans="1:28" ht="20.25">
      <c r="A48" t="s">
        <v>15</v>
      </c>
      <c r="B48" t="str">
        <f>CONCATENATE("&lt;entry&gt;",'Raw Metadata'!A47,"&lt;/entry&gt;")</f>
        <v>&lt;entry&gt;46&lt;/entry&gt;</v>
      </c>
      <c r="C48" t="str">
        <f>CONCATENATE("&lt;lang_name&gt;",'Raw Metadata'!N47,"&lt;/lang_name&gt;")</f>
        <v>&lt;lang_name&gt;Piraha&lt;/lang_name&gt;</v>
      </c>
      <c r="D48" t="str">
        <f>CONCATENATE("&lt;sil_code&gt;",'Raw Metadata'!O47,"&lt;/sil_code&gt;")</f>
        <v>&lt;sil_code&gt;MYP&lt;/sil_code&gt;</v>
      </c>
      <c r="E48" t="str">
        <f>CONCATENATE("&lt;content&gt;",'Raw Metadata'!P47,"&lt;/content&gt;")</f>
        <v>&lt;content&gt;Word List&lt;/content&gt;</v>
      </c>
      <c r="F48" t="str">
        <f>CONCATENATE("&lt;recording_location&gt;",'Raw Metadata'!Q47,"&lt;/recording_location&gt;")</f>
        <v>&lt;recording_location&gt;Pirahã Settlement, Brazil&lt;/recording_location&gt;</v>
      </c>
      <c r="G48" t="str">
        <f>CONCATENATE("&lt;recording_date&gt;",'Raw Metadata'!R47,"&lt;/recording_date&gt;")</f>
        <v>&lt;recording_date&gt;29 June, 1995&lt;/recording_date&gt;</v>
      </c>
      <c r="H48" t="str">
        <f>CONCATENATE("&lt;fieldworkers&gt;",'Raw Metadata'!S47,"&lt;/fieldworkers&gt;")</f>
        <v>&lt;fieldworkers&gt;Peter Ladefoged, Daniel Everett, Keren Everett&lt;/fieldworkers&gt;</v>
      </c>
      <c r="I48" t="str">
        <f>CONCATENATE("&lt;speakers&gt;",'Raw Metadata'!T47,"&lt;/speakers&gt;")</f>
        <v>&lt;speakers&gt;Kóxói (M)&lt;/speakers&gt;</v>
      </c>
      <c r="J48" t="str">
        <f>CONCATENATE("&lt;filename_audio&gt;",'Raw Metadata'!B47,"&lt;/filename_audio&gt;")</f>
        <v>&lt;filename_audio&gt;myp_word-list_1995_46&lt;/filename_audio&gt;</v>
      </c>
      <c r="K48" t="str">
        <f>CONCATENATE("&lt;filename_wav&gt;",'Raw Metadata'!C47,"&lt;/filename_wav&gt;")</f>
        <v>&lt;filename_wav&gt;myp_word-list_1995_46.wav&lt;/filename_wav&gt;</v>
      </c>
      <c r="L48" t="str">
        <f>CONCATENATE("&lt;filename_mp3&gt;",'Raw Metadata'!D47,"&lt;/filename_mp3&gt;")</f>
        <v>&lt;filename_mp3&gt;myp_word-list_1995_46.mp3&lt;/filename_mp3&gt;</v>
      </c>
      <c r="M48" t="str">
        <f>CONCATENATE("&lt;wav_quality&gt;",'Raw Metadata'!U47,"&lt;/wav_quality&gt;")</f>
        <v>&lt;wav_quality&gt;48K, 16-bit sound depth (bit rate=768 kbps)&lt;/wav_quality&gt;</v>
      </c>
      <c r="N48" t="str">
        <f>CONCATENATE("&lt;mp3_quality&gt;",'Raw Metadata'!V47,"&lt;/mp3_quality&gt;")</f>
        <v>&lt;mp3_quality&gt;56 kpbs&lt;/mp3_quality&gt;</v>
      </c>
      <c r="O48" t="str">
        <f>CONCATENATE("&lt;original_medium&gt;",'Raw Metadata'!W47,"&lt;/original_medium&gt;")</f>
        <v>&lt;original_medium&gt;48K DAT&lt;/original_medium&gt;</v>
      </c>
      <c r="P48" t="str">
        <f>CONCATENATE("&lt;wordlist&gt;",'Raw Metadata'!E47,"&lt;/wordlist&gt;")</f>
        <v>&lt;wordlist&gt;myp_word-list_1995_03.html&lt;/wordlist&gt;</v>
      </c>
      <c r="Q48" t="str">
        <f>CONCATENATE("&lt;wordlist_entries&gt;",'Raw Metadata'!F47,"&lt;/wordlist_entries&gt;")</f>
        <v>&lt;wordlist_entries&gt;93 - 110&lt;/wordlist_entries&gt;</v>
      </c>
      <c r="R48" t="str">
        <f>CONCATENATE("&lt;image_tif&gt;",'Raw Metadata'!I47,"&lt;/image_tif&gt;")</f>
        <v>&lt;image_tif&gt;myp_word-list_1995_57.tif&lt;/image_tif&gt;</v>
      </c>
      <c r="S48" t="str">
        <f>CONCATENATE("&lt;image_tif2&gt;",'Raw Metadata'!J47,"&lt;/image_tif2&gt;")</f>
        <v>&lt;image_tif2&gt;myp_word-list_1995_58.tif&lt;/image_tif2&gt;</v>
      </c>
      <c r="T48" t="str">
        <f>CONCATENATE("&lt;image_jpg&gt;",'Raw Metadata'!G47,"&lt;/image_jpg&gt;")</f>
        <v>&lt;image_jpg&gt;myp_word-list_1995_57.jpg&lt;/image_jpg&gt;</v>
      </c>
      <c r="U48" t="str">
        <f>CONCATENATE("&lt;image_jpg2&gt;",'Raw Metadata'!H47,"&lt;/image_jpg2&gt;")</f>
        <v>&lt;image_jpg2&gt;myp_word-list_1995_58.jpg&lt;/image_jpg2&gt;</v>
      </c>
      <c r="V48" t="str">
        <f>CONCATENATE("&lt;tif_quality&gt;",'Raw Metadata'!K47,"&lt;/tif_quality&gt;")</f>
        <v>&lt;tif_quality&gt;300 dpi&lt;/tif_quality&gt;</v>
      </c>
      <c r="W48" t="str">
        <f>CONCATENATE("&lt;jpg_quality&gt;",'Raw Metadata'!L47,"&lt;/jpg_quality&gt;")</f>
        <v>&lt;jpg_quality&gt;300 dpi&lt;/jpg_quality&gt;</v>
      </c>
      <c r="X48" t="str">
        <f>CONCATENATE("&lt;details&gt;",'Raw Metadata'!M47,,,"&lt;/details&gt;")</f>
        <v>&lt;details&gt;myp_record_details.html#46&lt;/details&gt;</v>
      </c>
      <c r="Y48" t="str">
        <f>CONCATENATE("&lt;rights&gt;",'Raw Metadata'!X47,"&lt;/rights&gt;")</f>
        <v>&lt;rights&gt;This work is licensed under a Creative Commons license, available for viewing at http://creativecommons.org/licenses/by-nc/2.0/&lt;/rights&gt;</v>
      </c>
      <c r="Z48" t="str">
        <f>CONCATENATE("&lt;wordlist_no_repetition&gt;",'Raw Metadata'!Z47,"&lt;/wordlist_no_repetition&gt;")</f>
        <v>&lt;wordlist_no_repetition&gt;myp_word-list_1995_03.html&lt;/wordlist_no_repetition&gt;</v>
      </c>
      <c r="AA48" t="str">
        <f>CONCATENATE("&lt;link_within_wordlist&gt;",'Raw Metadata'!AB47,"&lt;/link_within_wordlist&gt;")</f>
        <v>&lt;link_within_wordlist&gt;myp_word-list_1995_03.html#93&lt;/link_within_wordlist&gt;</v>
      </c>
      <c r="AB48" t="s">
        <v>16</v>
      </c>
    </row>
    <row r="49" spans="1:28" ht="20.25">
      <c r="A49" t="s">
        <v>15</v>
      </c>
      <c r="B49" t="str">
        <f>CONCATENATE("&lt;entry&gt;",'Raw Metadata'!A48,"&lt;/entry&gt;")</f>
        <v>&lt;entry&gt;47&lt;/entry&gt;</v>
      </c>
      <c r="C49" t="str">
        <f>CONCATENATE("&lt;lang_name&gt;",'Raw Metadata'!N48,"&lt;/lang_name&gt;")</f>
        <v>&lt;lang_name&gt;Piraha&lt;/lang_name&gt;</v>
      </c>
      <c r="D49" t="str">
        <f>CONCATENATE("&lt;sil_code&gt;",'Raw Metadata'!O48,"&lt;/sil_code&gt;")</f>
        <v>&lt;sil_code&gt;MYP&lt;/sil_code&gt;</v>
      </c>
      <c r="E49" t="str">
        <f>CONCATENATE("&lt;content&gt;",'Raw Metadata'!P48,"&lt;/content&gt;")</f>
        <v>&lt;content&gt;Word List&lt;/content&gt;</v>
      </c>
      <c r="F49" t="str">
        <f>CONCATENATE("&lt;recording_location&gt;",'Raw Metadata'!Q48,"&lt;/recording_location&gt;")</f>
        <v>&lt;recording_location&gt;Pirahã Settlement, Brazil&lt;/recording_location&gt;</v>
      </c>
      <c r="G49" t="str">
        <f>CONCATENATE("&lt;recording_date&gt;",'Raw Metadata'!R48,"&lt;/recording_date&gt;")</f>
        <v>&lt;recording_date&gt;29 June, 1995&lt;/recording_date&gt;</v>
      </c>
      <c r="H49" t="str">
        <f>CONCATENATE("&lt;fieldworkers&gt;",'Raw Metadata'!S48,"&lt;/fieldworkers&gt;")</f>
        <v>&lt;fieldworkers&gt;Peter Ladefoged, Daniel Everett, Keren Everett&lt;/fieldworkers&gt;</v>
      </c>
      <c r="I49" t="str">
        <f>CONCATENATE("&lt;speakers&gt;",'Raw Metadata'!T48,"&lt;/speakers&gt;")</f>
        <v>&lt;speakers&gt;Kóxói (M)&lt;/speakers&gt;</v>
      </c>
      <c r="J49" t="str">
        <f>CONCATENATE("&lt;filename_audio&gt;",'Raw Metadata'!B48,"&lt;/filename_audio&gt;")</f>
        <v>&lt;filename_audio&gt;myp_word-list_1995_47&lt;/filename_audio&gt;</v>
      </c>
      <c r="K49" t="str">
        <f>CONCATENATE("&lt;filename_wav&gt;",'Raw Metadata'!C48,"&lt;/filename_wav&gt;")</f>
        <v>&lt;filename_wav&gt;myp_word-list_1995_47.wav&lt;/filename_wav&gt;</v>
      </c>
      <c r="L49" t="str">
        <f>CONCATENATE("&lt;filename_mp3&gt;",'Raw Metadata'!D48,"&lt;/filename_mp3&gt;")</f>
        <v>&lt;filename_mp3&gt;myp_word-list_1995_47.mp3&lt;/filename_mp3&gt;</v>
      </c>
      <c r="M49" t="str">
        <f>CONCATENATE("&lt;wav_quality&gt;",'Raw Metadata'!U48,"&lt;/wav_quality&gt;")</f>
        <v>&lt;wav_quality&gt;48K, 16-bit sound depth (bit rate=768 kbps)&lt;/wav_quality&gt;</v>
      </c>
      <c r="N49" t="str">
        <f>CONCATENATE("&lt;mp3_quality&gt;",'Raw Metadata'!V48,"&lt;/mp3_quality&gt;")</f>
        <v>&lt;mp3_quality&gt;56 kpbs&lt;/mp3_quality&gt;</v>
      </c>
      <c r="O49" t="str">
        <f>CONCATENATE("&lt;original_medium&gt;",'Raw Metadata'!W48,"&lt;/original_medium&gt;")</f>
        <v>&lt;original_medium&gt;48K DAT&lt;/original_medium&gt;</v>
      </c>
      <c r="P49" t="str">
        <f>CONCATENATE("&lt;wordlist&gt;",'Raw Metadata'!E48,"&lt;/wordlist&gt;")</f>
        <v>&lt;wordlist&gt;myp_word-list_1995_03.html&lt;/wordlist&gt;</v>
      </c>
      <c r="Q49" t="str">
        <f>CONCATENATE("&lt;wordlist_entries&gt;",'Raw Metadata'!F48,"&lt;/wordlist_entries&gt;")</f>
        <v>&lt;wordlist_entries&gt;111 - 140&lt;/wordlist_entries&gt;</v>
      </c>
      <c r="R49" t="str">
        <f>CONCATENATE("&lt;image_tif&gt;",'Raw Metadata'!I48,"&lt;/image_tif&gt;")</f>
        <v>&lt;image_tif&gt;myp_word-list_1995_58.tif&lt;/image_tif&gt;</v>
      </c>
      <c r="S49" t="str">
        <f>CONCATENATE("&lt;image_tif2&gt;",'Raw Metadata'!J48,"&lt;/image_tif2&gt;")</f>
        <v>&lt;image_tif2&gt;myp_word-list_1995_59.tif&lt;/image_tif2&gt;</v>
      </c>
      <c r="T49" t="str">
        <f>CONCATENATE("&lt;image_jpg&gt;",'Raw Metadata'!G48,"&lt;/image_jpg&gt;")</f>
        <v>&lt;image_jpg&gt;myp_word-list_1995_58.jpg&lt;/image_jpg&gt;</v>
      </c>
      <c r="U49" t="str">
        <f>CONCATENATE("&lt;image_jpg2&gt;",'Raw Metadata'!H48,"&lt;/image_jpg2&gt;")</f>
        <v>&lt;image_jpg2&gt;myp_word-list_1995_59.jpg&lt;/image_jpg2&gt;</v>
      </c>
      <c r="V49" t="str">
        <f>CONCATENATE("&lt;tif_quality&gt;",'Raw Metadata'!K48,"&lt;/tif_quality&gt;")</f>
        <v>&lt;tif_quality&gt;300 dpi&lt;/tif_quality&gt;</v>
      </c>
      <c r="W49" t="str">
        <f>CONCATENATE("&lt;jpg_quality&gt;",'Raw Metadata'!L48,"&lt;/jpg_quality&gt;")</f>
        <v>&lt;jpg_quality&gt;300 dpi&lt;/jpg_quality&gt;</v>
      </c>
      <c r="X49" t="str">
        <f>CONCATENATE("&lt;details&gt;",'Raw Metadata'!M48,,,"&lt;/details&gt;")</f>
        <v>&lt;details&gt;myp_record_details.html#47&lt;/details&gt;</v>
      </c>
      <c r="Y49" t="str">
        <f>CONCATENATE("&lt;rights&gt;",'Raw Metadata'!X48,"&lt;/rights&gt;")</f>
        <v>&lt;rights&gt;This work is licensed under a Creative Commons license, available for viewing at http://creativecommons.org/licenses/by-nc/2.0/&lt;/rights&gt;</v>
      </c>
      <c r="Z49" t="str">
        <f>CONCATENATE("&lt;wordlist_no_repetition&gt;",'Raw Metadata'!Z48,"&lt;/wordlist_no_repetition&gt;")</f>
        <v>&lt;wordlist_no_repetition&gt;&lt;/wordlist_no_repetition&gt;</v>
      </c>
      <c r="AA49" t="str">
        <f>CONCATENATE("&lt;link_within_wordlist&gt;",'Raw Metadata'!AB48,"&lt;/link_within_wordlist&gt;")</f>
        <v>&lt;link_within_wordlist&gt;myp_word-list_1995_03.html#111&lt;/link_within_wordlist&gt;</v>
      </c>
      <c r="AB49" t="s">
        <v>16</v>
      </c>
    </row>
    <row r="50" spans="1:28" ht="20.25">
      <c r="A50" t="s">
        <v>15</v>
      </c>
      <c r="B50" t="str">
        <f>CONCATENATE("&lt;entry&gt;",'Raw Metadata'!A49,"&lt;/entry&gt;")</f>
        <v>&lt;entry&gt;48&lt;/entry&gt;</v>
      </c>
      <c r="C50" t="str">
        <f>CONCATENATE("&lt;lang_name&gt;",'Raw Metadata'!N49,"&lt;/lang_name&gt;")</f>
        <v>&lt;lang_name&gt;Piraha&lt;/lang_name&gt;</v>
      </c>
      <c r="D50" t="str">
        <f>CONCATENATE("&lt;sil_code&gt;",'Raw Metadata'!O49,"&lt;/sil_code&gt;")</f>
        <v>&lt;sil_code&gt;MYP&lt;/sil_code&gt;</v>
      </c>
      <c r="E50" t="str">
        <f>CONCATENATE("&lt;content&gt;",'Raw Metadata'!P49,"&lt;/content&gt;")</f>
        <v>&lt;content&gt;Word List&lt;/content&gt;</v>
      </c>
      <c r="F50" t="str">
        <f>CONCATENATE("&lt;recording_location&gt;",'Raw Metadata'!Q49,"&lt;/recording_location&gt;")</f>
        <v>&lt;recording_location&gt;Pirahã Settlement, Brazil&lt;/recording_location&gt;</v>
      </c>
      <c r="G50" t="str">
        <f>CONCATENATE("&lt;recording_date&gt;",'Raw Metadata'!R49,"&lt;/recording_date&gt;")</f>
        <v>&lt;recording_date&gt;29 June, 1995&lt;/recording_date&gt;</v>
      </c>
      <c r="H50" t="str">
        <f>CONCATENATE("&lt;fieldworkers&gt;",'Raw Metadata'!S49,"&lt;/fieldworkers&gt;")</f>
        <v>&lt;fieldworkers&gt;Peter Ladefoged, Daniel Everett, Keren Everett&lt;/fieldworkers&gt;</v>
      </c>
      <c r="I50" t="str">
        <f>CONCATENATE("&lt;speakers&gt;",'Raw Metadata'!T49,"&lt;/speakers&gt;")</f>
        <v>&lt;speakers&gt;Xisáo(xói) (M)&lt;/speakers&gt;</v>
      </c>
      <c r="J50" t="str">
        <f>CONCATENATE("&lt;filename_audio&gt;",'Raw Metadata'!B49,"&lt;/filename_audio&gt;")</f>
        <v>&lt;filename_audio&gt;myp_word-list_1995_48&lt;/filename_audio&gt;</v>
      </c>
      <c r="K50" t="str">
        <f>CONCATENATE("&lt;filename_wav&gt;",'Raw Metadata'!C49,"&lt;/filename_wav&gt;")</f>
        <v>&lt;filename_wav&gt;myp_word-list_1995_48.wav&lt;/filename_wav&gt;</v>
      </c>
      <c r="L50" t="str">
        <f>CONCATENATE("&lt;filename_mp3&gt;",'Raw Metadata'!D49,"&lt;/filename_mp3&gt;")</f>
        <v>&lt;filename_mp3&gt;myp_word-list_1995_48.mp3&lt;/filename_mp3&gt;</v>
      </c>
      <c r="M50" t="str">
        <f>CONCATENATE("&lt;wav_quality&gt;",'Raw Metadata'!U49,"&lt;/wav_quality&gt;")</f>
        <v>&lt;wav_quality&gt;48K, 16-bit sound depth (bit rate=768 kbps)&lt;/wav_quality&gt;</v>
      </c>
      <c r="N50" t="str">
        <f>CONCATENATE("&lt;mp3_quality&gt;",'Raw Metadata'!V49,"&lt;/mp3_quality&gt;")</f>
        <v>&lt;mp3_quality&gt;56 kpbs&lt;/mp3_quality&gt;</v>
      </c>
      <c r="O50" t="str">
        <f>CONCATENATE("&lt;original_medium&gt;",'Raw Metadata'!W49,"&lt;/original_medium&gt;")</f>
        <v>&lt;original_medium&gt;48K DAT&lt;/original_medium&gt;</v>
      </c>
      <c r="P50" t="str">
        <f>CONCATENATE("&lt;wordlist&gt;",'Raw Metadata'!E49,"&lt;/wordlist&gt;")</f>
        <v>&lt;wordlist&gt;myp_word-list_1995_02.html&lt;/wordlist&gt;</v>
      </c>
      <c r="Q50" t="str">
        <f>CONCATENATE("&lt;wordlist_entries&gt;",'Raw Metadata'!F49,"&lt;/wordlist_entries&gt;")</f>
        <v>&lt;wordlist_entries&gt;91 - 106&lt;/wordlist_entries&gt;</v>
      </c>
      <c r="R50" t="str">
        <f>CONCATENATE("&lt;image_tif&gt;",'Raw Metadata'!I49,"&lt;/image_tif&gt;")</f>
        <v>&lt;image_tif&gt;myp_word-list_1995_60.tif&lt;/image_tif&gt;</v>
      </c>
      <c r="S50" t="str">
        <f>CONCATENATE("&lt;image_tif2&gt;",'Raw Metadata'!J49,"&lt;/image_tif2&gt;")</f>
        <v>&lt;image_tif2&gt;myp_word-list_1995_61.tif&lt;/image_tif2&gt;</v>
      </c>
      <c r="T50" t="str">
        <f>CONCATENATE("&lt;image_jpg&gt;",'Raw Metadata'!G49,"&lt;/image_jpg&gt;")</f>
        <v>&lt;image_jpg&gt;myp_word-list_1995_60.jpg&lt;/image_jpg&gt;</v>
      </c>
      <c r="U50" t="str">
        <f>CONCATENATE("&lt;image_jpg2&gt;",'Raw Metadata'!H49,"&lt;/image_jpg2&gt;")</f>
        <v>&lt;image_jpg2&gt;myp_word-list_1995_61.jpg&lt;/image_jpg2&gt;</v>
      </c>
      <c r="V50" t="str">
        <f>CONCATENATE("&lt;tif_quality&gt;",'Raw Metadata'!K49,"&lt;/tif_quality&gt;")</f>
        <v>&lt;tif_quality&gt;300 dpi&lt;/tif_quality&gt;</v>
      </c>
      <c r="W50" t="str">
        <f>CONCATENATE("&lt;jpg_quality&gt;",'Raw Metadata'!L49,"&lt;/jpg_quality&gt;")</f>
        <v>&lt;jpg_quality&gt;300 dpi&lt;/jpg_quality&gt;</v>
      </c>
      <c r="X50" t="str">
        <f>CONCATENATE("&lt;details&gt;",'Raw Metadata'!M49,,,"&lt;/details&gt;")</f>
        <v>&lt;details&gt;myp_record_details.html#48&lt;/details&gt;</v>
      </c>
      <c r="Y50" t="str">
        <f>CONCATENATE("&lt;rights&gt;",'Raw Metadata'!X49,"&lt;/rights&gt;")</f>
        <v>&lt;rights&gt;This work is licensed under a Creative Commons license, available for viewing at http://creativecommons.org/licenses/by-nc/2.0/&lt;/rights&gt;</v>
      </c>
      <c r="Z50" t="str">
        <f>CONCATENATE("&lt;wordlist_no_repetition&gt;",'Raw Metadata'!Z49,"&lt;/wordlist_no_repetition&gt;")</f>
        <v>&lt;wordlist_no_repetition&gt;myp_word-list_1995_02.html&lt;/wordlist_no_repetition&gt;</v>
      </c>
      <c r="AA50" t="str">
        <f>CONCATENATE("&lt;link_within_wordlist&gt;",'Raw Metadata'!AB49,"&lt;/link_within_wordlist&gt;")</f>
        <v>&lt;link_within_wordlist&gt;myp_word-list_1995_02.html#91&lt;/link_within_wordlist&gt;</v>
      </c>
      <c r="AB50" t="s">
        <v>16</v>
      </c>
    </row>
    <row r="51" spans="1:28" ht="20.25">
      <c r="A51" t="s">
        <v>15</v>
      </c>
      <c r="B51" t="str">
        <f>CONCATENATE("&lt;entry&gt;",'Raw Metadata'!A50,"&lt;/entry&gt;")</f>
        <v>&lt;entry&gt;49&lt;/entry&gt;</v>
      </c>
      <c r="C51" t="str">
        <f>CONCATENATE("&lt;lang_name&gt;",'Raw Metadata'!N50,"&lt;/lang_name&gt;")</f>
        <v>&lt;lang_name&gt;Piraha&lt;/lang_name&gt;</v>
      </c>
      <c r="D51" t="str">
        <f>CONCATENATE("&lt;sil_code&gt;",'Raw Metadata'!O50,"&lt;/sil_code&gt;")</f>
        <v>&lt;sil_code&gt;MYP&lt;/sil_code&gt;</v>
      </c>
      <c r="E51" t="str">
        <f>CONCATENATE("&lt;content&gt;",'Raw Metadata'!P50,"&lt;/content&gt;")</f>
        <v>&lt;content&gt;Word List&lt;/content&gt;</v>
      </c>
      <c r="F51" t="str">
        <f>CONCATENATE("&lt;recording_location&gt;",'Raw Metadata'!Q50,"&lt;/recording_location&gt;")</f>
        <v>&lt;recording_location&gt;Pirahã Settlement, Brazil&lt;/recording_location&gt;</v>
      </c>
      <c r="G51" t="str">
        <f>CONCATENATE("&lt;recording_date&gt;",'Raw Metadata'!R50,"&lt;/recording_date&gt;")</f>
        <v>&lt;recording_date&gt;29 June, 1995&lt;/recording_date&gt;</v>
      </c>
      <c r="H51" t="str">
        <f>CONCATENATE("&lt;fieldworkers&gt;",'Raw Metadata'!S50,"&lt;/fieldworkers&gt;")</f>
        <v>&lt;fieldworkers&gt;Peter Ladefoged, Daniel Everett, Keren Everett&lt;/fieldworkers&gt;</v>
      </c>
      <c r="I51" t="str">
        <f>CONCATENATE("&lt;speakers&gt;",'Raw Metadata'!T50,"&lt;/speakers&gt;")</f>
        <v>&lt;speakers&gt;Xisáo(xói) (M)&lt;/speakers&gt;</v>
      </c>
      <c r="J51" t="str">
        <f>CONCATENATE("&lt;filename_audio&gt;",'Raw Metadata'!B50,"&lt;/filename_audio&gt;")</f>
        <v>&lt;filename_audio&gt;myp_word-list_1995_49&lt;/filename_audio&gt;</v>
      </c>
      <c r="K51" t="str">
        <f>CONCATENATE("&lt;filename_wav&gt;",'Raw Metadata'!C50,"&lt;/filename_wav&gt;")</f>
        <v>&lt;filename_wav&gt;myp_word-list_1995_49.wav&lt;/filename_wav&gt;</v>
      </c>
      <c r="L51" t="str">
        <f>CONCATENATE("&lt;filename_mp3&gt;",'Raw Metadata'!D50,"&lt;/filename_mp3&gt;")</f>
        <v>&lt;filename_mp3&gt;myp_word-list_1995_49.mp3&lt;/filename_mp3&gt;</v>
      </c>
      <c r="M51" t="str">
        <f>CONCATENATE("&lt;wav_quality&gt;",'Raw Metadata'!U50,"&lt;/wav_quality&gt;")</f>
        <v>&lt;wav_quality&gt;48K, 16-bit sound depth (bit rate=768 kbps)&lt;/wav_quality&gt;</v>
      </c>
      <c r="N51" t="str">
        <f>CONCATENATE("&lt;mp3_quality&gt;",'Raw Metadata'!V50,"&lt;/mp3_quality&gt;")</f>
        <v>&lt;mp3_quality&gt;56 kpbs&lt;/mp3_quality&gt;</v>
      </c>
      <c r="O51" t="str">
        <f>CONCATENATE("&lt;original_medium&gt;",'Raw Metadata'!W50,"&lt;/original_medium&gt;")</f>
        <v>&lt;original_medium&gt;48K DAT&lt;/original_medium&gt;</v>
      </c>
      <c r="P51" t="str">
        <f>CONCATENATE("&lt;wordlist&gt;",'Raw Metadata'!E50,"&lt;/wordlist&gt;")</f>
        <v>&lt;wordlist&gt;myp_word-list_1995_02.html&lt;/wordlist&gt;</v>
      </c>
      <c r="Q51" t="str">
        <f>CONCATENATE("&lt;wordlist_entries&gt;",'Raw Metadata'!F50,"&lt;/wordlist_entries&gt;")</f>
        <v>&lt;wordlist_entries&gt;107 - 141&lt;/wordlist_entries&gt;</v>
      </c>
      <c r="R51" t="str">
        <f>CONCATENATE("&lt;image_tif&gt;",'Raw Metadata'!I50,"&lt;/image_tif&gt;")</f>
        <v>&lt;image_tif&gt;myp_word-list_1995_61.tif&lt;/image_tif&gt;</v>
      </c>
      <c r="S51" t="str">
        <f>CONCATENATE("&lt;image_tif2&gt;",'Raw Metadata'!J50,"&lt;/image_tif2&gt;")</f>
        <v>&lt;image_tif2&gt;myp_word-list_1995_62.tif&lt;/image_tif2&gt;</v>
      </c>
      <c r="T51" t="str">
        <f>CONCATENATE("&lt;image_jpg&gt;",'Raw Metadata'!G50,"&lt;/image_jpg&gt;")</f>
        <v>&lt;image_jpg&gt;myp_word-list_1995_61.jpg&lt;/image_jpg&gt;</v>
      </c>
      <c r="U51" t="str">
        <f>CONCATENATE("&lt;image_jpg2&gt;",'Raw Metadata'!H50,"&lt;/image_jpg2&gt;")</f>
        <v>&lt;image_jpg2&gt;myp_word-list_1995_62.jpg&lt;/image_jpg2&gt;</v>
      </c>
      <c r="V51" t="str">
        <f>CONCATENATE("&lt;tif_quality&gt;",'Raw Metadata'!K50,"&lt;/tif_quality&gt;")</f>
        <v>&lt;tif_quality&gt;300 dpi&lt;/tif_quality&gt;</v>
      </c>
      <c r="W51" t="str">
        <f>CONCATENATE("&lt;jpg_quality&gt;",'Raw Metadata'!L50,"&lt;/jpg_quality&gt;")</f>
        <v>&lt;jpg_quality&gt;300 dpi&lt;/jpg_quality&gt;</v>
      </c>
      <c r="X51" t="str">
        <f>CONCATENATE("&lt;details&gt;",'Raw Metadata'!M50,,,"&lt;/details&gt;")</f>
        <v>&lt;details&gt;myp_record_details.html#49&lt;/details&gt;</v>
      </c>
      <c r="Y51" t="str">
        <f>CONCATENATE("&lt;rights&gt;",'Raw Metadata'!X50,"&lt;/rights&gt;")</f>
        <v>&lt;rights&gt;This work is licensed under a Creative Commons license, available for viewing at http://creativecommons.org/licenses/by-nc/2.0/&lt;/rights&gt;</v>
      </c>
      <c r="Z51" t="str">
        <f>CONCATENATE("&lt;wordlist_no_repetition&gt;",'Raw Metadata'!Z50,"&lt;/wordlist_no_repetition&gt;")</f>
        <v>&lt;wordlist_no_repetition&gt;&lt;/wordlist_no_repetition&gt;</v>
      </c>
      <c r="AA51" t="str">
        <f>CONCATENATE("&lt;link_within_wordlist&gt;",'Raw Metadata'!AB50,"&lt;/link_within_wordlist&gt;")</f>
        <v>&lt;link_within_wordlist&gt;myp_word-list_1995_02.html#107&lt;/link_within_wordlist&gt;</v>
      </c>
      <c r="AB51" t="s">
        <v>16</v>
      </c>
    </row>
    <row r="52" spans="1:28" ht="20.25">
      <c r="A52" t="s">
        <v>15</v>
      </c>
      <c r="B52" t="str">
        <f>CONCATENATE("&lt;entry&gt;",'Raw Metadata'!A51,"&lt;/entry&gt;")</f>
        <v>&lt;entry&gt;50&lt;/entry&gt;</v>
      </c>
      <c r="C52" t="str">
        <f>CONCATENATE("&lt;lang_name&gt;",'Raw Metadata'!N51,"&lt;/lang_name&gt;")</f>
        <v>&lt;lang_name&gt;Piraha&lt;/lang_name&gt;</v>
      </c>
      <c r="D52" t="str">
        <f>CONCATENATE("&lt;sil_code&gt;",'Raw Metadata'!O51,"&lt;/sil_code&gt;")</f>
        <v>&lt;sil_code&gt;MYP&lt;/sil_code&gt;</v>
      </c>
      <c r="E52" t="str">
        <f>CONCATENATE("&lt;content&gt;",'Raw Metadata'!P51,"&lt;/content&gt;")</f>
        <v>&lt;content&gt;Word List&lt;/content&gt;</v>
      </c>
      <c r="F52" t="str">
        <f>CONCATENATE("&lt;recording_location&gt;",'Raw Metadata'!Q51,"&lt;/recording_location&gt;")</f>
        <v>&lt;recording_location&gt;Pirahã Settlement, Brazil&lt;/recording_location&gt;</v>
      </c>
      <c r="G52" t="str">
        <f>CONCATENATE("&lt;recording_date&gt;",'Raw Metadata'!R51,"&lt;/recording_date&gt;")</f>
        <v>&lt;recording_date&gt;29 June, 1995&lt;/recording_date&gt;</v>
      </c>
      <c r="H52" t="str">
        <f>CONCATENATE("&lt;fieldworkers&gt;",'Raw Metadata'!S51,"&lt;/fieldworkers&gt;")</f>
        <v>&lt;fieldworkers&gt;Peter Ladefoged, Daniel Everett, Keren Everett&lt;/fieldworkers&gt;</v>
      </c>
      <c r="I52" t="str">
        <f>CONCATENATE("&lt;speakers&gt;",'Raw Metadata'!T51,"&lt;/speakers&gt;")</f>
        <v>&lt;speakers&gt;Xagabi (M)&lt;/speakers&gt;</v>
      </c>
      <c r="J52" t="str">
        <f>CONCATENATE("&lt;filename_audio&gt;",'Raw Metadata'!B51,"&lt;/filename_audio&gt;")</f>
        <v>&lt;filename_audio&gt;myp_word-list_1995_50&lt;/filename_audio&gt;</v>
      </c>
      <c r="K52" t="str">
        <f>CONCATENATE("&lt;filename_wav&gt;",'Raw Metadata'!C51,"&lt;/filename_wav&gt;")</f>
        <v>&lt;filename_wav&gt;myp_word-list_1995_50.wav&lt;/filename_wav&gt;</v>
      </c>
      <c r="L52" t="str">
        <f>CONCATENATE("&lt;filename_mp3&gt;",'Raw Metadata'!D51,"&lt;/filename_mp3&gt;")</f>
        <v>&lt;filename_mp3&gt;myp_word-list_1995_50.mp3&lt;/filename_mp3&gt;</v>
      </c>
      <c r="M52" t="str">
        <f>CONCATENATE("&lt;wav_quality&gt;",'Raw Metadata'!U51,"&lt;/wav_quality&gt;")</f>
        <v>&lt;wav_quality&gt;48K, 16-bit sound depth (bit rate=768 kbps)&lt;/wav_quality&gt;</v>
      </c>
      <c r="N52" t="str">
        <f>CONCATENATE("&lt;mp3_quality&gt;",'Raw Metadata'!V51,"&lt;/mp3_quality&gt;")</f>
        <v>&lt;mp3_quality&gt;56 kpbs&lt;/mp3_quality&gt;</v>
      </c>
      <c r="O52" t="str">
        <f>CONCATENATE("&lt;original_medium&gt;",'Raw Metadata'!W51,"&lt;/original_medium&gt;")</f>
        <v>&lt;original_medium&gt;48K DAT&lt;/original_medium&gt;</v>
      </c>
      <c r="P52" t="str">
        <f>CONCATENATE("&lt;wordlist&gt;",'Raw Metadata'!E51,"&lt;/wordlist&gt;")</f>
        <v>&lt;wordlist&gt;myp_word-list_1995_04.html&lt;/wordlist&gt;</v>
      </c>
      <c r="Q52" t="str">
        <f>CONCATENATE("&lt;wordlist_entries&gt;",'Raw Metadata'!F51,"&lt;/wordlist_entries&gt;")</f>
        <v>&lt;wordlist_entries&gt;94 - 111&lt;/wordlist_entries&gt;</v>
      </c>
      <c r="R52" t="str">
        <f>CONCATENATE("&lt;image_tif&gt;",'Raw Metadata'!I51,"&lt;/image_tif&gt;")</f>
        <v>&lt;image_tif&gt;myp_word-list_1995_63.tif&lt;/image_tif&gt;</v>
      </c>
      <c r="S52" t="str">
        <f>CONCATENATE("&lt;image_tif2&gt;",'Raw Metadata'!J51,"&lt;/image_tif2&gt;")</f>
        <v>&lt;image_tif2&gt;myp_word-list_1995_64.tif&lt;/image_tif2&gt;</v>
      </c>
      <c r="T52" t="str">
        <f>CONCATENATE("&lt;image_jpg&gt;",'Raw Metadata'!G51,"&lt;/image_jpg&gt;")</f>
        <v>&lt;image_jpg&gt;myp_word-list_1995_63.jpg&lt;/image_jpg&gt;</v>
      </c>
      <c r="U52" t="str">
        <f>CONCATENATE("&lt;image_jpg2&gt;",'Raw Metadata'!H51,"&lt;/image_jpg2&gt;")</f>
        <v>&lt;image_jpg2&gt;myp_word-list_1995_64.jpg&lt;/image_jpg2&gt;</v>
      </c>
      <c r="V52" t="str">
        <f>CONCATENATE("&lt;tif_quality&gt;",'Raw Metadata'!K51,"&lt;/tif_quality&gt;")</f>
        <v>&lt;tif_quality&gt;300 dpi&lt;/tif_quality&gt;</v>
      </c>
      <c r="W52" t="str">
        <f>CONCATENATE("&lt;jpg_quality&gt;",'Raw Metadata'!L51,"&lt;/jpg_quality&gt;")</f>
        <v>&lt;jpg_quality&gt;300 dpi&lt;/jpg_quality&gt;</v>
      </c>
      <c r="X52" t="str">
        <f>CONCATENATE("&lt;details&gt;",'Raw Metadata'!M51,,,"&lt;/details&gt;")</f>
        <v>&lt;details&gt;myp_record_details.html#50&lt;/details&gt;</v>
      </c>
      <c r="Y52" t="str">
        <f>CONCATENATE("&lt;rights&gt;",'Raw Metadata'!X51,"&lt;/rights&gt;")</f>
        <v>&lt;rights&gt;This work is licensed under a Creative Commons license, available for viewing at http://creativecommons.org/licenses/by-nc/2.0/&lt;/rights&gt;</v>
      </c>
      <c r="Z52" t="str">
        <f>CONCATENATE("&lt;wordlist_no_repetition&gt;",'Raw Metadata'!Z51,"&lt;/wordlist_no_repetition&gt;")</f>
        <v>&lt;wordlist_no_repetition&gt;myp_word-list_1995_04.html&lt;/wordlist_no_repetition&gt;</v>
      </c>
      <c r="AA52" t="str">
        <f>CONCATENATE("&lt;link_within_wordlist&gt;",'Raw Metadata'!AB51,"&lt;/link_within_wordlist&gt;")</f>
        <v>&lt;link_within_wordlist&gt;myp_word-list_1995_04.html#94&lt;/link_within_wordlist&gt;</v>
      </c>
      <c r="AB52" t="s">
        <v>16</v>
      </c>
    </row>
    <row r="53" spans="1:28" ht="20.25">
      <c r="A53" t="s">
        <v>15</v>
      </c>
      <c r="B53" t="str">
        <f>CONCATENATE("&lt;entry&gt;",'Raw Metadata'!A52,"&lt;/entry&gt;")</f>
        <v>&lt;entry&gt;51&lt;/entry&gt;</v>
      </c>
      <c r="C53" t="str">
        <f>CONCATENATE("&lt;lang_name&gt;",'Raw Metadata'!N52,"&lt;/lang_name&gt;")</f>
        <v>&lt;lang_name&gt;Piraha&lt;/lang_name&gt;</v>
      </c>
      <c r="D53" t="str">
        <f>CONCATENATE("&lt;sil_code&gt;",'Raw Metadata'!O52,"&lt;/sil_code&gt;")</f>
        <v>&lt;sil_code&gt;MYP&lt;/sil_code&gt;</v>
      </c>
      <c r="E53" t="str">
        <f>CONCATENATE("&lt;content&gt;",'Raw Metadata'!P52,"&lt;/content&gt;")</f>
        <v>&lt;content&gt;Word List&lt;/content&gt;</v>
      </c>
      <c r="F53" t="str">
        <f>CONCATENATE("&lt;recording_location&gt;",'Raw Metadata'!Q52,"&lt;/recording_location&gt;")</f>
        <v>&lt;recording_location&gt;Pirahã Settlement, Brazil&lt;/recording_location&gt;</v>
      </c>
      <c r="G53" t="str">
        <f>CONCATENATE("&lt;recording_date&gt;",'Raw Metadata'!R52,"&lt;/recording_date&gt;")</f>
        <v>&lt;recording_date&gt;29 June, 1995&lt;/recording_date&gt;</v>
      </c>
      <c r="H53" t="str">
        <f>CONCATENATE("&lt;fieldworkers&gt;",'Raw Metadata'!S52,"&lt;/fieldworkers&gt;")</f>
        <v>&lt;fieldworkers&gt;Peter Ladefoged, Daniel Everett, Keren Everett&lt;/fieldworkers&gt;</v>
      </c>
      <c r="I53" t="str">
        <f>CONCATENATE("&lt;speakers&gt;",'Raw Metadata'!T52,"&lt;/speakers&gt;")</f>
        <v>&lt;speakers&gt;Xagabi (M)&lt;/speakers&gt;</v>
      </c>
      <c r="J53" t="str">
        <f>CONCATENATE("&lt;filename_audio&gt;",'Raw Metadata'!B52,"&lt;/filename_audio&gt;")</f>
        <v>&lt;filename_audio&gt;myp_word-list_1995_51&lt;/filename_audio&gt;</v>
      </c>
      <c r="K53" t="str">
        <f>CONCATENATE("&lt;filename_wav&gt;",'Raw Metadata'!C52,"&lt;/filename_wav&gt;")</f>
        <v>&lt;filename_wav&gt;myp_word-list_1995_51.wav&lt;/filename_wav&gt;</v>
      </c>
      <c r="L53" t="str">
        <f>CONCATENATE("&lt;filename_mp3&gt;",'Raw Metadata'!D52,"&lt;/filename_mp3&gt;")</f>
        <v>&lt;filename_mp3&gt;myp_word-list_1995_51.mp3&lt;/filename_mp3&gt;</v>
      </c>
      <c r="M53" t="str">
        <f>CONCATENATE("&lt;wav_quality&gt;",'Raw Metadata'!U52,"&lt;/wav_quality&gt;")</f>
        <v>&lt;wav_quality&gt;48K, 16-bit sound depth (bit rate=768 kbps)&lt;/wav_quality&gt;</v>
      </c>
      <c r="N53" t="str">
        <f>CONCATENATE("&lt;mp3_quality&gt;",'Raw Metadata'!V52,"&lt;/mp3_quality&gt;")</f>
        <v>&lt;mp3_quality&gt;56 kpbs&lt;/mp3_quality&gt;</v>
      </c>
      <c r="O53" t="str">
        <f>CONCATENATE("&lt;original_medium&gt;",'Raw Metadata'!W52,"&lt;/original_medium&gt;")</f>
        <v>&lt;original_medium&gt;48K DAT&lt;/original_medium&gt;</v>
      </c>
      <c r="P53" t="str">
        <f>CONCATENATE("&lt;wordlist&gt;",'Raw Metadata'!E52,"&lt;/wordlist&gt;")</f>
        <v>&lt;wordlist&gt;myp_word-list_1995_04.html&lt;/wordlist&gt;</v>
      </c>
      <c r="Q53" t="str">
        <f>CONCATENATE("&lt;wordlist_entries&gt;",'Raw Metadata'!F52,"&lt;/wordlist_entries&gt;")</f>
        <v>&lt;wordlist_entries&gt;112 - 144&lt;/wordlist_entries&gt;</v>
      </c>
      <c r="R53" t="str">
        <f>CONCATENATE("&lt;image_tif&gt;",'Raw Metadata'!I52,"&lt;/image_tif&gt;")</f>
        <v>&lt;image_tif&gt;myp_word-list_1995_64.tif&lt;/image_tif&gt;</v>
      </c>
      <c r="S53" t="str">
        <f>CONCATENATE("&lt;image_tif2&gt;",'Raw Metadata'!J52,"&lt;/image_tif2&gt;")</f>
        <v>&lt;image_tif2&gt;myp_word-list_1995_65.tif&lt;/image_tif2&gt;</v>
      </c>
      <c r="T53" t="str">
        <f>CONCATENATE("&lt;image_jpg&gt;",'Raw Metadata'!G52,"&lt;/image_jpg&gt;")</f>
        <v>&lt;image_jpg&gt;myp_word-list_1995_64.jpg&lt;/image_jpg&gt;</v>
      </c>
      <c r="U53" t="str">
        <f>CONCATENATE("&lt;image_jpg2&gt;",'Raw Metadata'!H52,"&lt;/image_jpg2&gt;")</f>
        <v>&lt;image_jpg2&gt;myp_word-list_1995_65.jpg&lt;/image_jpg2&gt;</v>
      </c>
      <c r="V53" t="str">
        <f>CONCATENATE("&lt;tif_quality&gt;",'Raw Metadata'!K52,"&lt;/tif_quality&gt;")</f>
        <v>&lt;tif_quality&gt;300 dpi&lt;/tif_quality&gt;</v>
      </c>
      <c r="W53" t="str">
        <f>CONCATENATE("&lt;jpg_quality&gt;",'Raw Metadata'!L52,"&lt;/jpg_quality&gt;")</f>
        <v>&lt;jpg_quality&gt;300 dpi&lt;/jpg_quality&gt;</v>
      </c>
      <c r="X53" t="str">
        <f>CONCATENATE("&lt;details&gt;",'Raw Metadata'!M52,,,"&lt;/details&gt;")</f>
        <v>&lt;details&gt;myp_record_details.html#51&lt;/details&gt;</v>
      </c>
      <c r="Y53" t="str">
        <f>CONCATENATE("&lt;rights&gt;",'Raw Metadata'!X52,"&lt;/rights&gt;")</f>
        <v>&lt;rights&gt;This work is licensed under a Creative Commons license, available for viewing at http://creativecommons.org/licenses/by-nc/2.0/&lt;/rights&gt;</v>
      </c>
      <c r="Z53" t="str">
        <f>CONCATENATE("&lt;wordlist_no_repetition&gt;",'Raw Metadata'!Z52,"&lt;/wordlist_no_repetition&gt;")</f>
        <v>&lt;wordlist_no_repetition&gt;&lt;/wordlist_no_repetition&gt;</v>
      </c>
      <c r="AA53" t="str">
        <f>CONCATENATE("&lt;link_within_wordlist&gt;",'Raw Metadata'!AB52,"&lt;/link_within_wordlist&gt;")</f>
        <v>&lt;link_within_wordlist&gt;myp_word-list_1995_04.html#112&lt;/link_within_wordlist&gt;</v>
      </c>
      <c r="AB53" t="s">
        <v>16</v>
      </c>
    </row>
    <row r="54" spans="1:28" ht="20.25">
      <c r="A54" t="s">
        <v>15</v>
      </c>
      <c r="B54" t="str">
        <f>CONCATENATE("&lt;entry&gt;",'Raw Metadata'!A53,"&lt;/entry&gt;")</f>
        <v>&lt;entry&gt;52&lt;/entry&gt;</v>
      </c>
      <c r="C54" t="str">
        <f>CONCATENATE("&lt;lang_name&gt;",'Raw Metadata'!N53,"&lt;/lang_name&gt;")</f>
        <v>&lt;lang_name&gt;Piraha&lt;/lang_name&gt;</v>
      </c>
      <c r="D54" t="str">
        <f>CONCATENATE("&lt;sil_code&gt;",'Raw Metadata'!O53,"&lt;/sil_code&gt;")</f>
        <v>&lt;sil_code&gt;MYP&lt;/sil_code&gt;</v>
      </c>
      <c r="E54" t="str">
        <f>CONCATENATE("&lt;content&gt;",'Raw Metadata'!P53,"&lt;/content&gt;")</f>
        <v>&lt;content&gt;Word List&lt;/content&gt;</v>
      </c>
      <c r="F54" t="str">
        <f>CONCATENATE("&lt;recording_location&gt;",'Raw Metadata'!Q53,"&lt;/recording_location&gt;")</f>
        <v>&lt;recording_location&gt;Pirahã Settlement, Brazil&lt;/recording_location&gt;</v>
      </c>
      <c r="G54" t="str">
        <f>CONCATENATE("&lt;recording_date&gt;",'Raw Metadata'!R53,"&lt;/recording_date&gt;")</f>
        <v>&lt;recording_date&gt;28 June, 1995&lt;/recording_date&gt;</v>
      </c>
      <c r="H54" t="str">
        <f>CONCATENATE("&lt;fieldworkers&gt;",'Raw Metadata'!S53,"&lt;/fieldworkers&gt;")</f>
        <v>&lt;fieldworkers&gt;Peter Ladefoged, Daniel Everett, Keren Everett&lt;/fieldworkers&gt;</v>
      </c>
      <c r="I54" t="str">
        <f>CONCATENATE("&lt;speakers&gt;",'Raw Metadata'!T53,"&lt;/speakers&gt;")</f>
        <v>&lt;speakers&gt;Xíaapixoi (F)&lt;/speakers&gt;</v>
      </c>
      <c r="J54" t="str">
        <f>CONCATENATE("&lt;filename_audio&gt;",'Raw Metadata'!B53,"&lt;/filename_audio&gt;")</f>
        <v>&lt;filename_audio&gt;myp_word-list_1995_52&lt;/filename_audio&gt;</v>
      </c>
      <c r="K54" t="str">
        <f>CONCATENATE("&lt;filename_wav&gt;",'Raw Metadata'!C53,"&lt;/filename_wav&gt;")</f>
        <v>&lt;filename_wav&gt;myp_word-list_1995_52.wav&lt;/filename_wav&gt;</v>
      </c>
      <c r="L54" t="str">
        <f>CONCATENATE("&lt;filename_mp3&gt;",'Raw Metadata'!D53,"&lt;/filename_mp3&gt;")</f>
        <v>&lt;filename_mp3&gt;myp_word-list_1995_52.mp3&lt;/filename_mp3&gt;</v>
      </c>
      <c r="M54" t="str">
        <f>CONCATENATE("&lt;wav_quality&gt;",'Raw Metadata'!U53,"&lt;/wav_quality&gt;")</f>
        <v>&lt;wav_quality&gt;48K, 16-bit sound depth (bit rate=768 kbps)&lt;/wav_quality&gt;</v>
      </c>
      <c r="N54" t="str">
        <f>CONCATENATE("&lt;mp3_quality&gt;",'Raw Metadata'!V53,"&lt;/mp3_quality&gt;")</f>
        <v>&lt;mp3_quality&gt;56 kpbs&lt;/mp3_quality&gt;</v>
      </c>
      <c r="O54" t="str">
        <f>CONCATENATE("&lt;original_medium&gt;",'Raw Metadata'!W53,"&lt;/original_medium&gt;")</f>
        <v>&lt;original_medium&gt;48K DAT&lt;/original_medium&gt;</v>
      </c>
      <c r="P54" t="str">
        <f>CONCATENATE("&lt;wordlist&gt;",'Raw Metadata'!E53,"&lt;/wordlist&gt;")</f>
        <v>&lt;wordlist&gt;myp_word-list_1995_15.html&lt;/wordlist&gt;</v>
      </c>
      <c r="Q54" t="str">
        <f>CONCATENATE("&lt;wordlist_entries&gt;",'Raw Metadata'!F53,"&lt;/wordlist_entries&gt;")</f>
        <v>&lt;wordlist_entries&gt;1 - 22&lt;/wordlist_entries&gt;</v>
      </c>
      <c r="R54" t="str">
        <f>CONCATENATE("&lt;image_tif&gt;",'Raw Metadata'!I53,"&lt;/image_tif&gt;")</f>
        <v>&lt;image_tif&gt;myp_word-list_1995_67.tif&lt;/image_tif&gt;</v>
      </c>
      <c r="S54" t="str">
        <f>CONCATENATE("&lt;image_tif2&gt;",'Raw Metadata'!J53,"&lt;/image_tif2&gt;")</f>
        <v>&lt;image_tif2&gt;myp_word-list_1995_68.tif&lt;/image_tif2&gt;</v>
      </c>
      <c r="T54" t="str">
        <f>CONCATENATE("&lt;image_jpg&gt;",'Raw Metadata'!G53,"&lt;/image_jpg&gt;")</f>
        <v>&lt;image_jpg&gt;myp_word-list_1995_67.jpg&lt;/image_jpg&gt;</v>
      </c>
      <c r="U54" t="str">
        <f>CONCATENATE("&lt;image_jpg2&gt;",'Raw Metadata'!H53,"&lt;/image_jpg2&gt;")</f>
        <v>&lt;image_jpg2&gt;myp_word-list_1995_68.jpg&lt;/image_jpg2&gt;</v>
      </c>
      <c r="V54" t="str">
        <f>CONCATENATE("&lt;tif_quality&gt;",'Raw Metadata'!K53,"&lt;/tif_quality&gt;")</f>
        <v>&lt;tif_quality&gt;300 dpi&lt;/tif_quality&gt;</v>
      </c>
      <c r="W54" t="str">
        <f>CONCATENATE("&lt;jpg_quality&gt;",'Raw Metadata'!L53,"&lt;/jpg_quality&gt;")</f>
        <v>&lt;jpg_quality&gt;300 dpi&lt;/jpg_quality&gt;</v>
      </c>
      <c r="X54" t="str">
        <f>CONCATENATE("&lt;details&gt;",'Raw Metadata'!M53,,,"&lt;/details&gt;")</f>
        <v>&lt;details&gt;myp_record_details.html#52&lt;/details&gt;</v>
      </c>
      <c r="Y54" t="str">
        <f>CONCATENATE("&lt;rights&gt;",'Raw Metadata'!X53,"&lt;/rights&gt;")</f>
        <v>&lt;rights&gt;This work is licensed under a Creative Commons license, available for viewing at http://creativecommons.org/licenses/by-nc/2.0/&lt;/rights&gt;</v>
      </c>
      <c r="Z54" t="str">
        <f>CONCATENATE("&lt;wordlist_no_repetition&gt;",'Raw Metadata'!Z53,"&lt;/wordlist_no_repetition&gt;")</f>
        <v>&lt;wordlist_no_repetition&gt;myp_word-list_1995_15.html&lt;/wordlist_no_repetition&gt;</v>
      </c>
      <c r="AA54" t="str">
        <f>CONCATENATE("&lt;link_within_wordlist&gt;",'Raw Metadata'!AB53,"&lt;/link_within_wordlist&gt;")</f>
        <v>&lt;link_within_wordlist&gt;myp_word-list_1995_15.html#1&lt;/link_within_wordlist&gt;</v>
      </c>
      <c r="AB54" t="s">
        <v>16</v>
      </c>
    </row>
    <row r="55" spans="1:28" ht="20.25">
      <c r="A55" t="s">
        <v>15</v>
      </c>
      <c r="B55" t="str">
        <f>CONCATENATE("&lt;entry&gt;",'Raw Metadata'!A54,"&lt;/entry&gt;")</f>
        <v>&lt;entry&gt;53&lt;/entry&gt;</v>
      </c>
      <c r="C55" t="str">
        <f>CONCATENATE("&lt;lang_name&gt;",'Raw Metadata'!N54,"&lt;/lang_name&gt;")</f>
        <v>&lt;lang_name&gt;Piraha&lt;/lang_name&gt;</v>
      </c>
      <c r="D55" t="str">
        <f>CONCATENATE("&lt;sil_code&gt;",'Raw Metadata'!O54,"&lt;/sil_code&gt;")</f>
        <v>&lt;sil_code&gt;MYP&lt;/sil_code&gt;</v>
      </c>
      <c r="E55" t="str">
        <f>CONCATENATE("&lt;content&gt;",'Raw Metadata'!P54,"&lt;/content&gt;")</f>
        <v>&lt;content&gt;Word List&lt;/content&gt;</v>
      </c>
      <c r="F55" t="str">
        <f>CONCATENATE("&lt;recording_location&gt;",'Raw Metadata'!Q54,"&lt;/recording_location&gt;")</f>
        <v>&lt;recording_location&gt;Pirahã Settlement, Brazil&lt;/recording_location&gt;</v>
      </c>
      <c r="G55" t="str">
        <f>CONCATENATE("&lt;recording_date&gt;",'Raw Metadata'!R54,"&lt;/recording_date&gt;")</f>
        <v>&lt;recording_date&gt;28 June, 1995&lt;/recording_date&gt;</v>
      </c>
      <c r="H55" t="str">
        <f>CONCATENATE("&lt;fieldworkers&gt;",'Raw Metadata'!S54,"&lt;/fieldworkers&gt;")</f>
        <v>&lt;fieldworkers&gt;Peter Ladefoged, Daniel Everett, Keren Everett&lt;/fieldworkers&gt;</v>
      </c>
      <c r="I55" t="str">
        <f>CONCATENATE("&lt;speakers&gt;",'Raw Metadata'!T54,"&lt;/speakers&gt;")</f>
        <v>&lt;speakers&gt;Xíaapixoi (F)&lt;/speakers&gt;</v>
      </c>
      <c r="J55" t="str">
        <f>CONCATENATE("&lt;filename_audio&gt;",'Raw Metadata'!B54,"&lt;/filename_audio&gt;")</f>
        <v>&lt;filename_audio&gt;myp_word-list_1995_53&lt;/filename_audio&gt;</v>
      </c>
      <c r="K55" t="str">
        <f>CONCATENATE("&lt;filename_wav&gt;",'Raw Metadata'!C54,"&lt;/filename_wav&gt;")</f>
        <v>&lt;filename_wav&gt;myp_word-list_1995_53.wav&lt;/filename_wav&gt;</v>
      </c>
      <c r="L55" t="str">
        <f>CONCATENATE("&lt;filename_mp3&gt;",'Raw Metadata'!D54,"&lt;/filename_mp3&gt;")</f>
        <v>&lt;filename_mp3&gt;myp_word-list_1995_53.mp3&lt;/filename_mp3&gt;</v>
      </c>
      <c r="M55" t="str">
        <f>CONCATENATE("&lt;wav_quality&gt;",'Raw Metadata'!U54,"&lt;/wav_quality&gt;")</f>
        <v>&lt;wav_quality&gt;48K, 16-bit sound depth (bit rate=768 kbps)&lt;/wav_quality&gt;</v>
      </c>
      <c r="N55" t="str">
        <f>CONCATENATE("&lt;mp3_quality&gt;",'Raw Metadata'!V54,"&lt;/mp3_quality&gt;")</f>
        <v>&lt;mp3_quality&gt;56 kpbs&lt;/mp3_quality&gt;</v>
      </c>
      <c r="O55" t="str">
        <f>CONCATENATE("&lt;original_medium&gt;",'Raw Metadata'!W54,"&lt;/original_medium&gt;")</f>
        <v>&lt;original_medium&gt;48K DAT&lt;/original_medium&gt;</v>
      </c>
      <c r="P55" t="str">
        <f>CONCATENATE("&lt;wordlist&gt;",'Raw Metadata'!E54,"&lt;/wordlist&gt;")</f>
        <v>&lt;wordlist&gt;myp_word-list_1995_15.html&lt;/wordlist&gt;</v>
      </c>
      <c r="Q55" t="str">
        <f>CONCATENATE("&lt;wordlist_entries&gt;",'Raw Metadata'!F54,"&lt;/wordlist_entries&gt;")</f>
        <v>&lt;wordlist_entries&gt;23 - 39&lt;/wordlist_entries&gt;</v>
      </c>
      <c r="R55" t="str">
        <f>CONCATENATE("&lt;image_tif&gt;",'Raw Metadata'!I54,"&lt;/image_tif&gt;")</f>
        <v>&lt;image_tif&gt;myp_word-list_1995_66.tif&lt;/image_tif&gt;</v>
      </c>
      <c r="S55" t="str">
        <f>CONCATENATE("&lt;image_tif2&gt;",'Raw Metadata'!J54,"&lt;/image_tif2&gt;")</f>
        <v>&lt;image_tif2&gt;myp_word-list_1995_67.tif&lt;/image_tif2&gt;</v>
      </c>
      <c r="T55" t="str">
        <f>CONCATENATE("&lt;image_jpg&gt;",'Raw Metadata'!G54,"&lt;/image_jpg&gt;")</f>
        <v>&lt;image_jpg&gt;myp_word-list_1995_66.jpg&lt;/image_jpg&gt;</v>
      </c>
      <c r="U55" t="str">
        <f>CONCATENATE("&lt;image_jpg2&gt;",'Raw Metadata'!H54,"&lt;/image_jpg2&gt;")</f>
        <v>&lt;image_jpg2&gt;myp_word-list_1995_67.jpg&lt;/image_jpg2&gt;</v>
      </c>
      <c r="V55" t="str">
        <f>CONCATENATE("&lt;tif_quality&gt;",'Raw Metadata'!K54,"&lt;/tif_quality&gt;")</f>
        <v>&lt;tif_quality&gt;300 dpi&lt;/tif_quality&gt;</v>
      </c>
      <c r="W55" t="str">
        <f>CONCATENATE("&lt;jpg_quality&gt;",'Raw Metadata'!L54,"&lt;/jpg_quality&gt;")</f>
        <v>&lt;jpg_quality&gt;300 dpi&lt;/jpg_quality&gt;</v>
      </c>
      <c r="X55" t="str">
        <f>CONCATENATE("&lt;details&gt;",'Raw Metadata'!M54,,,"&lt;/details&gt;")</f>
        <v>&lt;details&gt;myp_record_details.html#53&lt;/details&gt;</v>
      </c>
      <c r="Y55" t="str">
        <f>CONCATENATE("&lt;rights&gt;",'Raw Metadata'!X54,"&lt;/rights&gt;")</f>
        <v>&lt;rights&gt;This work is licensed under a Creative Commons license, available for viewing at http://creativecommons.org/licenses/by-nc/2.0/&lt;/rights&gt;</v>
      </c>
      <c r="Z55" t="str">
        <f>CONCATENATE("&lt;wordlist_no_repetition&gt;",'Raw Metadata'!Z54,"&lt;/wordlist_no_repetition&gt;")</f>
        <v>&lt;wordlist_no_repetition&gt;&lt;/wordlist_no_repetition&gt;</v>
      </c>
      <c r="AA55" t="str">
        <f>CONCATENATE("&lt;link_within_wordlist&gt;",'Raw Metadata'!AB54,"&lt;/link_within_wordlist&gt;")</f>
        <v>&lt;link_within_wordlist&gt;myp_word-list_1995_15.html#23&lt;/link_within_wordlist&gt;</v>
      </c>
      <c r="AB55" t="s">
        <v>16</v>
      </c>
    </row>
    <row r="56" spans="1:28" ht="20.25">
      <c r="A56" t="s">
        <v>15</v>
      </c>
      <c r="B56" t="str">
        <f>CONCATENATE("&lt;entry&gt;",'Raw Metadata'!A55,"&lt;/entry&gt;")</f>
        <v>&lt;entry&gt;54&lt;/entry&gt;</v>
      </c>
      <c r="C56" t="str">
        <f>CONCATENATE("&lt;lang_name&gt;",'Raw Metadata'!N55,"&lt;/lang_name&gt;")</f>
        <v>&lt;lang_name&gt;Piraha&lt;/lang_name&gt;</v>
      </c>
      <c r="D56" t="str">
        <f>CONCATENATE("&lt;sil_code&gt;",'Raw Metadata'!O55,"&lt;/sil_code&gt;")</f>
        <v>&lt;sil_code&gt;MYP&lt;/sil_code&gt;</v>
      </c>
      <c r="E56" t="str">
        <f>CONCATENATE("&lt;content&gt;",'Raw Metadata'!P55,"&lt;/content&gt;")</f>
        <v>&lt;content&gt;Word List&lt;/content&gt;</v>
      </c>
      <c r="F56" t="str">
        <f>CONCATENATE("&lt;recording_location&gt;",'Raw Metadata'!Q55,"&lt;/recording_location&gt;")</f>
        <v>&lt;recording_location&gt;Pirahã Settlement, Brazil&lt;/recording_location&gt;</v>
      </c>
      <c r="G56" t="str">
        <f>CONCATENATE("&lt;recording_date&gt;",'Raw Metadata'!R55,"&lt;/recording_date&gt;")</f>
        <v>&lt;recording_date&gt;28 June, 1995&lt;/recording_date&gt;</v>
      </c>
      <c r="H56" t="str">
        <f>CONCATENATE("&lt;fieldworkers&gt;",'Raw Metadata'!S55,"&lt;/fieldworkers&gt;")</f>
        <v>&lt;fieldworkers&gt;Peter Ladefoged, Daniel Everett, Keren Everett&lt;/fieldworkers&gt;</v>
      </c>
      <c r="I56" t="str">
        <f>CONCATENATE("&lt;speakers&gt;",'Raw Metadata'!T55,"&lt;/speakers&gt;")</f>
        <v>&lt;speakers&gt;Xíaapixoi (F)&lt;/speakers&gt;</v>
      </c>
      <c r="J56" t="str">
        <f>CONCATENATE("&lt;filename_audio&gt;",'Raw Metadata'!B55,"&lt;/filename_audio&gt;")</f>
        <v>&lt;filename_audio&gt;myp_word-list_1995_54&lt;/filename_audio&gt;</v>
      </c>
      <c r="K56" t="str">
        <f>CONCATENATE("&lt;filename_wav&gt;",'Raw Metadata'!C55,"&lt;/filename_wav&gt;")</f>
        <v>&lt;filename_wav&gt;myp_word-list_1995_54.wav&lt;/filename_wav&gt;</v>
      </c>
      <c r="L56" t="str">
        <f>CONCATENATE("&lt;filename_mp3&gt;",'Raw Metadata'!D55,"&lt;/filename_mp3&gt;")</f>
        <v>&lt;filename_mp3&gt;myp_word-list_1995_54.mp3&lt;/filename_mp3&gt;</v>
      </c>
      <c r="M56" t="str">
        <f>CONCATENATE("&lt;wav_quality&gt;",'Raw Metadata'!U55,"&lt;/wav_quality&gt;")</f>
        <v>&lt;wav_quality&gt;48K, 16-bit sound depth (bit rate=768 kbps)&lt;/wav_quality&gt;</v>
      </c>
      <c r="N56" t="str">
        <f>CONCATENATE("&lt;mp3_quality&gt;",'Raw Metadata'!V55,"&lt;/mp3_quality&gt;")</f>
        <v>&lt;mp3_quality&gt;56 kpbs&lt;/mp3_quality&gt;</v>
      </c>
      <c r="O56" t="str">
        <f>CONCATENATE("&lt;original_medium&gt;",'Raw Metadata'!W55,"&lt;/original_medium&gt;")</f>
        <v>&lt;original_medium&gt;48K DAT&lt;/original_medium&gt;</v>
      </c>
      <c r="P56" t="str">
        <f>CONCATENATE("&lt;wordlist&gt;",'Raw Metadata'!E55,"&lt;/wordlist&gt;")</f>
        <v>&lt;wordlist&gt;myp_word-list_1995_15.html&lt;/wordlist&gt;</v>
      </c>
      <c r="Q56" t="str">
        <f>CONCATENATE("&lt;wordlist_entries&gt;",'Raw Metadata'!F55,"&lt;/wordlist_entries&gt;")</f>
        <v>&lt;wordlist_entries&gt;40 - 52&lt;/wordlist_entries&gt;</v>
      </c>
      <c r="R56" t="str">
        <f>CONCATENATE("&lt;image_tif&gt;",'Raw Metadata'!I55,"&lt;/image_tif&gt;")</f>
        <v>&lt;image_tif&gt;myp_word-list_1995_68.tif&lt;/image_tif&gt;</v>
      </c>
      <c r="S56" t="str">
        <f>CONCATENATE("&lt;image_tif2&gt;",'Raw Metadata'!J55,"&lt;/image_tif2&gt;")</f>
        <v>&lt;image_tif2&gt;&lt;/image_tif2&gt;</v>
      </c>
      <c r="T56" t="str">
        <f>CONCATENATE("&lt;image_jpg&gt;",'Raw Metadata'!G55,"&lt;/image_jpg&gt;")</f>
        <v>&lt;image_jpg&gt;myp_word-list_1995_68.jpg&lt;/image_jpg&gt;</v>
      </c>
      <c r="U56" t="str">
        <f>CONCATENATE("&lt;image_jpg2&gt;",'Raw Metadata'!H55,"&lt;/image_jpg2&gt;")</f>
        <v>&lt;image_jpg2&gt;&lt;/image_jpg2&gt;</v>
      </c>
      <c r="V56" t="str">
        <f>CONCATENATE("&lt;tif_quality&gt;",'Raw Metadata'!K55,"&lt;/tif_quality&gt;")</f>
        <v>&lt;tif_quality&gt;300 dpi&lt;/tif_quality&gt;</v>
      </c>
      <c r="W56" t="str">
        <f>CONCATENATE("&lt;jpg_quality&gt;",'Raw Metadata'!L55,"&lt;/jpg_quality&gt;")</f>
        <v>&lt;jpg_quality&gt;300 dpi&lt;/jpg_quality&gt;</v>
      </c>
      <c r="X56" t="str">
        <f>CONCATENATE("&lt;details&gt;",'Raw Metadata'!M55,,,"&lt;/details&gt;")</f>
        <v>&lt;details&gt;myp_record_details.html#54&lt;/details&gt;</v>
      </c>
      <c r="Y56" t="str">
        <f>CONCATENATE("&lt;rights&gt;",'Raw Metadata'!X55,"&lt;/rights&gt;")</f>
        <v>&lt;rights&gt;This work is licensed under a Creative Commons license, available for viewing at http://creativecommons.org/licenses/by-nc/2.0/&lt;/rights&gt;</v>
      </c>
      <c r="Z56" t="str">
        <f>CONCATENATE("&lt;wordlist_no_repetition&gt;",'Raw Metadata'!Z55,"&lt;/wordlist_no_repetition&gt;")</f>
        <v>&lt;wordlist_no_repetition&gt;&lt;/wordlist_no_repetition&gt;</v>
      </c>
      <c r="AA56" t="str">
        <f>CONCATENATE("&lt;link_within_wordlist&gt;",'Raw Metadata'!AB55,"&lt;/link_within_wordlist&gt;")</f>
        <v>&lt;link_within_wordlist&gt;myp_word-list_1995_15.html#40&lt;/link_within_wordlist&gt;</v>
      </c>
      <c r="AB56" t="s">
        <v>16</v>
      </c>
    </row>
    <row r="57" spans="1:28" ht="20.25">
      <c r="A57" t="s">
        <v>15</v>
      </c>
      <c r="B57" t="str">
        <f>CONCATENATE("&lt;entry&gt;",'Raw Metadata'!A56,"&lt;/entry&gt;")</f>
        <v>&lt;entry&gt;55&lt;/entry&gt;</v>
      </c>
      <c r="C57" t="str">
        <f>CONCATENATE("&lt;lang_name&gt;",'Raw Metadata'!N56,"&lt;/lang_name&gt;")</f>
        <v>&lt;lang_name&gt;Piraha&lt;/lang_name&gt;</v>
      </c>
      <c r="D57" t="str">
        <f>CONCATENATE("&lt;sil_code&gt;",'Raw Metadata'!O56,"&lt;/sil_code&gt;")</f>
        <v>&lt;sil_code&gt;MYP&lt;/sil_code&gt;</v>
      </c>
      <c r="E57" t="str">
        <f>CONCATENATE("&lt;content&gt;",'Raw Metadata'!P56,"&lt;/content&gt;")</f>
        <v>&lt;content&gt;Word List&lt;/content&gt;</v>
      </c>
      <c r="F57" t="str">
        <f>CONCATENATE("&lt;recording_location&gt;",'Raw Metadata'!Q56,"&lt;/recording_location&gt;")</f>
        <v>&lt;recording_location&gt;Pirahã Settlement, Brazil&lt;/recording_location&gt;</v>
      </c>
      <c r="G57" t="str">
        <f>CONCATENATE("&lt;recording_date&gt;",'Raw Metadata'!R56,"&lt;/recording_date&gt;")</f>
        <v>&lt;recording_date&gt;28 June, 1995&lt;/recording_date&gt;</v>
      </c>
      <c r="H57" t="str">
        <f>CONCATENATE("&lt;fieldworkers&gt;",'Raw Metadata'!S56,"&lt;/fieldworkers&gt;")</f>
        <v>&lt;fieldworkers&gt;Peter Ladefoged, Daniel Everett, Keren Everett&lt;/fieldworkers&gt;</v>
      </c>
      <c r="I57" t="str">
        <f>CONCATENATE("&lt;speakers&gt;",'Raw Metadata'!T56,"&lt;/speakers&gt;")</f>
        <v>&lt;speakers&gt;Xíaitahóixoi (F)&lt;/speakers&gt;</v>
      </c>
      <c r="J57" t="str">
        <f>CONCATENATE("&lt;filename_audio&gt;",'Raw Metadata'!B56,"&lt;/filename_audio&gt;")</f>
        <v>&lt;filename_audio&gt;myp_word-list_1995_55&lt;/filename_audio&gt;</v>
      </c>
      <c r="K57" t="str">
        <f>CONCATENATE("&lt;filename_wav&gt;",'Raw Metadata'!C56,"&lt;/filename_wav&gt;")</f>
        <v>&lt;filename_wav&gt;myp_word-list_1995_55.wav&lt;/filename_wav&gt;</v>
      </c>
      <c r="L57" t="str">
        <f>CONCATENATE("&lt;filename_mp3&gt;",'Raw Metadata'!D56,"&lt;/filename_mp3&gt;")</f>
        <v>&lt;filename_mp3&gt;myp_word-list_1995_55.mp3&lt;/filename_mp3&gt;</v>
      </c>
      <c r="M57" t="str">
        <f>CONCATENATE("&lt;wav_quality&gt;",'Raw Metadata'!U56,"&lt;/wav_quality&gt;")</f>
        <v>&lt;wav_quality&gt;48K, 16-bit sound depth (bit rate=768 kbps)&lt;/wav_quality&gt;</v>
      </c>
      <c r="N57" t="str">
        <f>CONCATENATE("&lt;mp3_quality&gt;",'Raw Metadata'!V56,"&lt;/mp3_quality&gt;")</f>
        <v>&lt;mp3_quality&gt;56 kpbs&lt;/mp3_quality&gt;</v>
      </c>
      <c r="O57" t="str">
        <f>CONCATENATE("&lt;original_medium&gt;",'Raw Metadata'!W56,"&lt;/original_medium&gt;")</f>
        <v>&lt;original_medium&gt;48K DAT&lt;/original_medium&gt;</v>
      </c>
      <c r="P57" t="str">
        <f>CONCATENATE("&lt;wordlist&gt;",'Raw Metadata'!E56,"&lt;/wordlist&gt;")</f>
        <v>&lt;wordlist&gt;myp_word-list_1995_08.html&lt;/wordlist&gt;</v>
      </c>
      <c r="Q57" t="str">
        <f>CONCATENATE("&lt;wordlist_entries&gt;",'Raw Metadata'!F56,"&lt;/wordlist_entries&gt;")</f>
        <v>&lt;wordlist_entries&gt;84 - 117&lt;/wordlist_entries&gt;</v>
      </c>
      <c r="R57" t="str">
        <f>CONCATENATE("&lt;image_tif&gt;",'Raw Metadata'!I56,"&lt;/image_tif&gt;")</f>
        <v>&lt;image_tif&gt;myp_word-list_1995_70.tif&lt;/image_tif&gt;</v>
      </c>
      <c r="S57" t="str">
        <f>CONCATENATE("&lt;image_tif2&gt;",'Raw Metadata'!J56,"&lt;/image_tif2&gt;")</f>
        <v>&lt;image_tif2&gt;myp_word-list_1995_71.tif&lt;/image_tif2&gt;</v>
      </c>
      <c r="T57" t="str">
        <f>CONCATENATE("&lt;image_jpg&gt;",'Raw Metadata'!G56,"&lt;/image_jpg&gt;")</f>
        <v>&lt;image_jpg&gt;myp_word-list_1995_70.jpg&lt;/image_jpg&gt;</v>
      </c>
      <c r="U57" t="str">
        <f>CONCATENATE("&lt;image_jpg2&gt;",'Raw Metadata'!H56,"&lt;/image_jpg2&gt;")</f>
        <v>&lt;image_jpg2&gt;myp_word-list_1995_71.jpg&lt;/image_jpg2&gt;</v>
      </c>
      <c r="V57" t="str">
        <f>CONCATENATE("&lt;tif_quality&gt;",'Raw Metadata'!K56,"&lt;/tif_quality&gt;")</f>
        <v>&lt;tif_quality&gt;300 dpi&lt;/tif_quality&gt;</v>
      </c>
      <c r="W57" t="str">
        <f>CONCATENATE("&lt;jpg_quality&gt;",'Raw Metadata'!L56,"&lt;/jpg_quality&gt;")</f>
        <v>&lt;jpg_quality&gt;300 dpi&lt;/jpg_quality&gt;</v>
      </c>
      <c r="X57" t="str">
        <f>CONCATENATE("&lt;details&gt;",'Raw Metadata'!M56,,,"&lt;/details&gt;")</f>
        <v>&lt;details&gt;myp_record_details.html#55&lt;/details&gt;</v>
      </c>
      <c r="Y57" t="str">
        <f>CONCATENATE("&lt;rights&gt;",'Raw Metadata'!X56,"&lt;/rights&gt;")</f>
        <v>&lt;rights&gt;This work is licensed under a Creative Commons license, available for viewing at http://creativecommons.org/licenses/by-nc/2.0/&lt;/rights&gt;</v>
      </c>
      <c r="Z57" t="str">
        <f>CONCATENATE("&lt;wordlist_no_repetition&gt;",'Raw Metadata'!Z56,"&lt;/wordlist_no_repetition&gt;")</f>
        <v>&lt;wordlist_no_repetition&gt;myp_word-list_1995_08.html&lt;/wordlist_no_repetition&gt;</v>
      </c>
      <c r="AA57" t="str">
        <f>CONCATENATE("&lt;link_within_wordlist&gt;",'Raw Metadata'!AB56,"&lt;/link_within_wordlist&gt;")</f>
        <v>&lt;link_within_wordlist&gt;myp_word-list_1995_08.html#84&lt;/link_within_wordlist&gt;</v>
      </c>
      <c r="AB57" t="s">
        <v>16</v>
      </c>
    </row>
    <row r="58" spans="1:28" ht="20.25">
      <c r="A58" t="s">
        <v>15</v>
      </c>
      <c r="B58" t="str">
        <f>CONCATENATE("&lt;entry&gt;",'Raw Metadata'!A57,"&lt;/entry&gt;")</f>
        <v>&lt;entry&gt;56&lt;/entry&gt;</v>
      </c>
      <c r="C58" t="str">
        <f>CONCATENATE("&lt;lang_name&gt;",'Raw Metadata'!N57,"&lt;/lang_name&gt;")</f>
        <v>&lt;lang_name&gt;Piraha&lt;/lang_name&gt;</v>
      </c>
      <c r="D58" t="str">
        <f>CONCATENATE("&lt;sil_code&gt;",'Raw Metadata'!O57,"&lt;/sil_code&gt;")</f>
        <v>&lt;sil_code&gt;MYP&lt;/sil_code&gt;</v>
      </c>
      <c r="E58" t="str">
        <f>CONCATENATE("&lt;content&gt;",'Raw Metadata'!P57,"&lt;/content&gt;")</f>
        <v>&lt;content&gt;Word List&lt;/content&gt;</v>
      </c>
      <c r="F58" t="str">
        <f>CONCATENATE("&lt;recording_location&gt;",'Raw Metadata'!Q57,"&lt;/recording_location&gt;")</f>
        <v>&lt;recording_location&gt;Pirahã Settlement, Brazil&lt;/recording_location&gt;</v>
      </c>
      <c r="G58" t="str">
        <f>CONCATENATE("&lt;recording_date&gt;",'Raw Metadata'!R57,"&lt;/recording_date&gt;")</f>
        <v>&lt;recording_date&gt;28 June, 1995&lt;/recording_date&gt;</v>
      </c>
      <c r="H58" t="str">
        <f>CONCATENATE("&lt;fieldworkers&gt;",'Raw Metadata'!S57,"&lt;/fieldworkers&gt;")</f>
        <v>&lt;fieldworkers&gt;Peter Ladefoged, Daniel Everett, Keren Everett&lt;/fieldworkers&gt;</v>
      </c>
      <c r="I58" t="str">
        <f>CONCATENATE("&lt;speakers&gt;",'Raw Metadata'!T57,"&lt;/speakers&gt;")</f>
        <v>&lt;speakers&gt;Xíaitahóixoi (F)&lt;/speakers&gt;</v>
      </c>
      <c r="J58" t="str">
        <f>CONCATENATE("&lt;filename_audio&gt;",'Raw Metadata'!B57,"&lt;/filename_audio&gt;")</f>
        <v>&lt;filename_audio&gt;myp_word-list_1995_56&lt;/filename_audio&gt;</v>
      </c>
      <c r="K58" t="str">
        <f>CONCATENATE("&lt;filename_wav&gt;",'Raw Metadata'!C57,"&lt;/filename_wav&gt;")</f>
        <v>&lt;filename_wav&gt;myp_word-list_1995_56.wav&lt;/filename_wav&gt;</v>
      </c>
      <c r="L58" t="str">
        <f>CONCATENATE("&lt;filename_mp3&gt;",'Raw Metadata'!D57,"&lt;/filename_mp3&gt;")</f>
        <v>&lt;filename_mp3&gt;myp_word-list_1995_56.mp3&lt;/filename_mp3&gt;</v>
      </c>
      <c r="M58" t="str">
        <f>CONCATENATE("&lt;wav_quality&gt;",'Raw Metadata'!U57,"&lt;/wav_quality&gt;")</f>
        <v>&lt;wav_quality&gt;48K, 16-bit sound depth (bit rate=768 kbps)&lt;/wav_quality&gt;</v>
      </c>
      <c r="N58" t="str">
        <f>CONCATENATE("&lt;mp3_quality&gt;",'Raw Metadata'!V57,"&lt;/mp3_quality&gt;")</f>
        <v>&lt;mp3_quality&gt;56 kpbs&lt;/mp3_quality&gt;</v>
      </c>
      <c r="O58" t="str">
        <f>CONCATENATE("&lt;original_medium&gt;",'Raw Metadata'!W57,"&lt;/original_medium&gt;")</f>
        <v>&lt;original_medium&gt;48K DAT&lt;/original_medium&gt;</v>
      </c>
      <c r="P58" t="str">
        <f>CONCATENATE("&lt;wordlist&gt;",'Raw Metadata'!E57,"&lt;/wordlist&gt;")</f>
        <v>&lt;wordlist&gt;myp_word-list_1995_08.html&lt;/wordlist&gt;</v>
      </c>
      <c r="Q58" t="str">
        <f>CONCATENATE("&lt;wordlist_entries&gt;",'Raw Metadata'!F57,"&lt;/wordlist_entries&gt;")</f>
        <v>&lt;wordlist_entries&gt;118 - 137&lt;/wordlist_entries&gt;</v>
      </c>
      <c r="R58" t="str">
        <f>CONCATENATE("&lt;image_tif&gt;",'Raw Metadata'!I57,"&lt;/image_tif&gt;")</f>
        <v>&lt;image_tif&gt;myp_word-list_1995_69.tif&lt;/image_tif&gt;</v>
      </c>
      <c r="S58" t="str">
        <f>CONCATENATE("&lt;image_tif2&gt;",'Raw Metadata'!J57,"&lt;/image_tif2&gt;")</f>
        <v>&lt;image_tif2&gt;myp_word-list_1995_70.tif&lt;/image_tif2&gt;</v>
      </c>
      <c r="T58" t="str">
        <f>CONCATENATE("&lt;image_jpg&gt;",'Raw Metadata'!G57,"&lt;/image_jpg&gt;")</f>
        <v>&lt;image_jpg&gt;myp_word-list_1995_69.jpg&lt;/image_jpg&gt;</v>
      </c>
      <c r="U58" t="str">
        <f>CONCATENATE("&lt;image_jpg2&gt;",'Raw Metadata'!H57,"&lt;/image_jpg2&gt;")</f>
        <v>&lt;image_jpg2&gt;myp_word-list_1995_70.jpg&lt;/image_jpg2&gt;</v>
      </c>
      <c r="V58" t="str">
        <f>CONCATENATE("&lt;tif_quality&gt;",'Raw Metadata'!K57,"&lt;/tif_quality&gt;")</f>
        <v>&lt;tif_quality&gt;300 dpi&lt;/tif_quality&gt;</v>
      </c>
      <c r="W58" t="str">
        <f>CONCATENATE("&lt;jpg_quality&gt;",'Raw Metadata'!L57,"&lt;/jpg_quality&gt;")</f>
        <v>&lt;jpg_quality&gt;300 dpi&lt;/jpg_quality&gt;</v>
      </c>
      <c r="X58" t="str">
        <f>CONCATENATE("&lt;details&gt;",'Raw Metadata'!M57,,,"&lt;/details&gt;")</f>
        <v>&lt;details&gt;myp_record_details.html#56&lt;/details&gt;</v>
      </c>
      <c r="Y58" t="str">
        <f>CONCATENATE("&lt;rights&gt;",'Raw Metadata'!X57,"&lt;/rights&gt;")</f>
        <v>&lt;rights&gt;This work is licensed under a Creative Commons license, available for viewing at http://creativecommons.org/licenses/by-nc/2.0/&lt;/rights&gt;</v>
      </c>
      <c r="Z58" t="str">
        <f>CONCATENATE("&lt;wordlist_no_repetition&gt;",'Raw Metadata'!Z57,"&lt;/wordlist_no_repetition&gt;")</f>
        <v>&lt;wordlist_no_repetition&gt;&lt;/wordlist_no_repetition&gt;</v>
      </c>
      <c r="AA58" t="str">
        <f>CONCATENATE("&lt;link_within_wordlist&gt;",'Raw Metadata'!AB57,"&lt;/link_within_wordlist&gt;")</f>
        <v>&lt;link_within_wordlist&gt;myp_word-list_1995_08.html#118&lt;/link_within_wordlist&gt;</v>
      </c>
      <c r="AB58" t="s">
        <v>16</v>
      </c>
    </row>
    <row r="59" spans="1:28" ht="20.25">
      <c r="A59" t="s">
        <v>15</v>
      </c>
      <c r="B59" t="str">
        <f>CONCATENATE("&lt;entry&gt;",'Raw Metadata'!A58,"&lt;/entry&gt;")</f>
        <v>&lt;entry&gt;57&lt;/entry&gt;</v>
      </c>
      <c r="C59" t="str">
        <f>CONCATENATE("&lt;lang_name&gt;",'Raw Metadata'!N58,"&lt;/lang_name&gt;")</f>
        <v>&lt;lang_name&gt;Piraha&lt;/lang_name&gt;</v>
      </c>
      <c r="D59" t="str">
        <f>CONCATENATE("&lt;sil_code&gt;",'Raw Metadata'!O58,"&lt;/sil_code&gt;")</f>
        <v>&lt;sil_code&gt;MYP&lt;/sil_code&gt;</v>
      </c>
      <c r="E59" t="str">
        <f>CONCATENATE("&lt;content&gt;",'Raw Metadata'!P58,"&lt;/content&gt;")</f>
        <v>&lt;content&gt;Word List&lt;/content&gt;</v>
      </c>
      <c r="F59" t="str">
        <f>CONCATENATE("&lt;recording_location&gt;",'Raw Metadata'!Q58,"&lt;/recording_location&gt;")</f>
        <v>&lt;recording_location&gt;Pirahã Settlement, Brazil&lt;/recording_location&gt;</v>
      </c>
      <c r="G59" t="str">
        <f>CONCATENATE("&lt;recording_date&gt;",'Raw Metadata'!R58,"&lt;/recording_date&gt;")</f>
        <v>&lt;recording_date&gt;28 June, 1995&lt;/recording_date&gt;</v>
      </c>
      <c r="H59" t="str">
        <f>CONCATENATE("&lt;fieldworkers&gt;",'Raw Metadata'!S58,"&lt;/fieldworkers&gt;")</f>
        <v>&lt;fieldworkers&gt;Peter Ladefoged, Daniel Everett, Keren Everett&lt;/fieldworkers&gt;</v>
      </c>
      <c r="I59" t="str">
        <f>CONCATENATE("&lt;speakers&gt;",'Raw Metadata'!T58,"&lt;/speakers&gt;")</f>
        <v>&lt;speakers&gt;Xaogíoi (F)&lt;/speakers&gt;</v>
      </c>
      <c r="J59" t="str">
        <f>CONCATENATE("&lt;filename_audio&gt;",'Raw Metadata'!B58,"&lt;/filename_audio&gt;")</f>
        <v>&lt;filename_audio&gt;myp_word-list_1995_57&lt;/filename_audio&gt;</v>
      </c>
      <c r="K59" t="str">
        <f>CONCATENATE("&lt;filename_wav&gt;",'Raw Metadata'!C58,"&lt;/filename_wav&gt;")</f>
        <v>&lt;filename_wav&gt;myp_word-list_1995_57.wav&lt;/filename_wav&gt;</v>
      </c>
      <c r="L59" t="str">
        <f>CONCATENATE("&lt;filename_mp3&gt;",'Raw Metadata'!D58,"&lt;/filename_mp3&gt;")</f>
        <v>&lt;filename_mp3&gt;myp_word-list_1995_57.mp3&lt;/filename_mp3&gt;</v>
      </c>
      <c r="M59" t="str">
        <f>CONCATENATE("&lt;wav_quality&gt;",'Raw Metadata'!U58,"&lt;/wav_quality&gt;")</f>
        <v>&lt;wav_quality&gt;48K, 16-bit sound depth (bit rate=768 kbps)&lt;/wav_quality&gt;</v>
      </c>
      <c r="N59" t="str">
        <f>CONCATENATE("&lt;mp3_quality&gt;",'Raw Metadata'!V58,"&lt;/mp3_quality&gt;")</f>
        <v>&lt;mp3_quality&gt;56 kpbs&lt;/mp3_quality&gt;</v>
      </c>
      <c r="O59" t="str">
        <f>CONCATENATE("&lt;original_medium&gt;",'Raw Metadata'!W58,"&lt;/original_medium&gt;")</f>
        <v>&lt;original_medium&gt;48K DAT&lt;/original_medium&gt;</v>
      </c>
      <c r="P59" t="str">
        <f>CONCATENATE("&lt;wordlist&gt;",'Raw Metadata'!E58,"&lt;/wordlist&gt;")</f>
        <v>&lt;wordlist&gt;myp_word-list_1995_10.html&lt;/wordlist&gt;</v>
      </c>
      <c r="Q59" t="str">
        <f>CONCATENATE("&lt;wordlist_entries&gt;",'Raw Metadata'!F58,"&lt;/wordlist_entries&gt;")</f>
        <v>&lt;wordlist_entries&gt;90 - 122&lt;/wordlist_entries&gt;</v>
      </c>
      <c r="R59" t="str">
        <f>CONCATENATE("&lt;image_tif&gt;",'Raw Metadata'!I58,"&lt;/image_tif&gt;")</f>
        <v>&lt;image_tif&gt;myp_word-list_1995_72.tif&lt;/image_tif&gt;</v>
      </c>
      <c r="S59" t="str">
        <f>CONCATENATE("&lt;image_tif2&gt;",'Raw Metadata'!J58,"&lt;/image_tif2&gt;")</f>
        <v>&lt;image_tif2&gt;myp_word-list_1995_73.tif&lt;/image_tif2&gt;</v>
      </c>
      <c r="T59" t="str">
        <f>CONCATENATE("&lt;image_jpg&gt;",'Raw Metadata'!G58,"&lt;/image_jpg&gt;")</f>
        <v>&lt;image_jpg&gt;myp_word-list_1995_72.jpg&lt;/image_jpg&gt;</v>
      </c>
      <c r="U59" t="str">
        <f>CONCATENATE("&lt;image_jpg2&gt;",'Raw Metadata'!H58,"&lt;/image_jpg2&gt;")</f>
        <v>&lt;image_jpg2&gt;myp_word-list_1995_73.jpg&lt;/image_jpg2&gt;</v>
      </c>
      <c r="V59" t="str">
        <f>CONCATENATE("&lt;tif_quality&gt;",'Raw Metadata'!K58,"&lt;/tif_quality&gt;")</f>
        <v>&lt;tif_quality&gt;300 dpi&lt;/tif_quality&gt;</v>
      </c>
      <c r="W59" t="str">
        <f>CONCATENATE("&lt;jpg_quality&gt;",'Raw Metadata'!L58,"&lt;/jpg_quality&gt;")</f>
        <v>&lt;jpg_quality&gt;300 dpi&lt;/jpg_quality&gt;</v>
      </c>
      <c r="X59" t="str">
        <f>CONCATENATE("&lt;details&gt;",'Raw Metadata'!M58,,,"&lt;/details&gt;")</f>
        <v>&lt;details&gt;myp_record_details.html#57&lt;/details&gt;</v>
      </c>
      <c r="Y59" t="str">
        <f>CONCATENATE("&lt;rights&gt;",'Raw Metadata'!X58,"&lt;/rights&gt;")</f>
        <v>&lt;rights&gt;This work is licensed under a Creative Commons license, available for viewing at http://creativecommons.org/licenses/by-nc/2.0/&lt;/rights&gt;</v>
      </c>
      <c r="Z59" t="str">
        <f>CONCATENATE("&lt;wordlist_no_repetition&gt;",'Raw Metadata'!Z58,"&lt;/wordlist_no_repetition&gt;")</f>
        <v>&lt;wordlist_no_repetition&gt;myp_word-list_1995_10.html&lt;/wordlist_no_repetition&gt;</v>
      </c>
      <c r="AA59" t="str">
        <f>CONCATENATE("&lt;link_within_wordlist&gt;",'Raw Metadata'!AB58,"&lt;/link_within_wordlist&gt;")</f>
        <v>&lt;link_within_wordlist&gt;myp_word-list_1995_10.html#90&lt;/link_within_wordlist&gt;</v>
      </c>
      <c r="AB59" t="s">
        <v>16</v>
      </c>
    </row>
    <row r="60" spans="1:28" ht="20.25">
      <c r="A60" t="s">
        <v>15</v>
      </c>
      <c r="B60" t="str">
        <f>CONCATENATE("&lt;entry&gt;",'Raw Metadata'!A59,"&lt;/entry&gt;")</f>
        <v>&lt;entry&gt;58&lt;/entry&gt;</v>
      </c>
      <c r="C60" t="str">
        <f>CONCATENATE("&lt;lang_name&gt;",'Raw Metadata'!N59,"&lt;/lang_name&gt;")</f>
        <v>&lt;lang_name&gt;Piraha&lt;/lang_name&gt;</v>
      </c>
      <c r="D60" t="str">
        <f>CONCATENATE("&lt;sil_code&gt;",'Raw Metadata'!O59,"&lt;/sil_code&gt;")</f>
        <v>&lt;sil_code&gt;MYP&lt;/sil_code&gt;</v>
      </c>
      <c r="E60" t="str">
        <f>CONCATENATE("&lt;content&gt;",'Raw Metadata'!P59,"&lt;/content&gt;")</f>
        <v>&lt;content&gt;Word List&lt;/content&gt;</v>
      </c>
      <c r="F60" t="str">
        <f>CONCATENATE("&lt;recording_location&gt;",'Raw Metadata'!Q59,"&lt;/recording_location&gt;")</f>
        <v>&lt;recording_location&gt;Pirahã Settlement, Brazil&lt;/recording_location&gt;</v>
      </c>
      <c r="G60" t="str">
        <f>CONCATENATE("&lt;recording_date&gt;",'Raw Metadata'!R59,"&lt;/recording_date&gt;")</f>
        <v>&lt;recording_date&gt;28 June, 1995&lt;/recording_date&gt;</v>
      </c>
      <c r="H60" t="str">
        <f>CONCATENATE("&lt;fieldworkers&gt;",'Raw Metadata'!S59,"&lt;/fieldworkers&gt;")</f>
        <v>&lt;fieldworkers&gt;Peter Ladefoged, Daniel Everett, Keren Everett&lt;/fieldworkers&gt;</v>
      </c>
      <c r="I60" t="str">
        <f>CONCATENATE("&lt;speakers&gt;",'Raw Metadata'!T59,"&lt;/speakers&gt;")</f>
        <v>&lt;speakers&gt;Xaogíoi (F)&lt;/speakers&gt;</v>
      </c>
      <c r="J60" t="str">
        <f>CONCATENATE("&lt;filename_audio&gt;",'Raw Metadata'!B59,"&lt;/filename_audio&gt;")</f>
        <v>&lt;filename_audio&gt;myp_word-list_1995_58&lt;/filename_audio&gt;</v>
      </c>
      <c r="K60" t="str">
        <f>CONCATENATE("&lt;filename_wav&gt;",'Raw Metadata'!C59,"&lt;/filename_wav&gt;")</f>
        <v>&lt;filename_wav&gt;myp_word-list_1995_58.wav&lt;/filename_wav&gt;</v>
      </c>
      <c r="L60" t="str">
        <f>CONCATENATE("&lt;filename_mp3&gt;",'Raw Metadata'!D59,"&lt;/filename_mp3&gt;")</f>
        <v>&lt;filename_mp3&gt;myp_word-list_1995_58.mp3&lt;/filename_mp3&gt;</v>
      </c>
      <c r="M60" t="str">
        <f>CONCATENATE("&lt;wav_quality&gt;",'Raw Metadata'!U59,"&lt;/wav_quality&gt;")</f>
        <v>&lt;wav_quality&gt;48K, 16-bit sound depth (bit rate=768 kbps)&lt;/wav_quality&gt;</v>
      </c>
      <c r="N60" t="str">
        <f>CONCATENATE("&lt;mp3_quality&gt;",'Raw Metadata'!V59,"&lt;/mp3_quality&gt;")</f>
        <v>&lt;mp3_quality&gt;56 kpbs&lt;/mp3_quality&gt;</v>
      </c>
      <c r="O60" t="str">
        <f>CONCATENATE("&lt;original_medium&gt;",'Raw Metadata'!W59,"&lt;/original_medium&gt;")</f>
        <v>&lt;original_medium&gt;48K DAT&lt;/original_medium&gt;</v>
      </c>
      <c r="P60" t="str">
        <f>CONCATENATE("&lt;wordlist&gt;",'Raw Metadata'!E59,"&lt;/wordlist&gt;")</f>
        <v>&lt;wordlist&gt;myp_word-list_1995_10.html&lt;/wordlist&gt;</v>
      </c>
      <c r="Q60" t="str">
        <f>CONCATENATE("&lt;wordlist_entries&gt;",'Raw Metadata'!F59,"&lt;/wordlist_entries&gt;")</f>
        <v>&lt;wordlist_entries&gt;122 - 137&lt;/wordlist_entries&gt;</v>
      </c>
      <c r="R60" t="str">
        <f>CONCATENATE("&lt;image_tif&gt;",'Raw Metadata'!I59,"&lt;/image_tif&gt;")</f>
        <v>&lt;image_tif&gt;myp_word-list_1995_72.tif&lt;/image_tif&gt;</v>
      </c>
      <c r="S60" t="str">
        <f>CONCATENATE("&lt;image_tif2&gt;",'Raw Metadata'!J59,"&lt;/image_tif2&gt;")</f>
        <v>&lt;image_tif2&gt;&lt;/image_tif2&gt;</v>
      </c>
      <c r="T60" t="str">
        <f>CONCATENATE("&lt;image_jpg&gt;",'Raw Metadata'!G59,"&lt;/image_jpg&gt;")</f>
        <v>&lt;image_jpg&gt;myp_word-list_1995_72.jpg&lt;/image_jpg&gt;</v>
      </c>
      <c r="U60" t="str">
        <f>CONCATENATE("&lt;image_jpg2&gt;",'Raw Metadata'!H59,"&lt;/image_jpg2&gt;")</f>
        <v>&lt;image_jpg2&gt;&lt;/image_jpg2&gt;</v>
      </c>
      <c r="V60" t="str">
        <f>CONCATENATE("&lt;tif_quality&gt;",'Raw Metadata'!K59,"&lt;/tif_quality&gt;")</f>
        <v>&lt;tif_quality&gt;300 dpi&lt;/tif_quality&gt;</v>
      </c>
      <c r="W60" t="str">
        <f>CONCATENATE("&lt;jpg_quality&gt;",'Raw Metadata'!L59,"&lt;/jpg_quality&gt;")</f>
        <v>&lt;jpg_quality&gt;300 dpi&lt;/jpg_quality&gt;</v>
      </c>
      <c r="X60" t="str">
        <f>CONCATENATE("&lt;details&gt;",'Raw Metadata'!M59,,,"&lt;/details&gt;")</f>
        <v>&lt;details&gt;myp_record_details.html#58&lt;/details&gt;</v>
      </c>
      <c r="Y60" t="str">
        <f>CONCATENATE("&lt;rights&gt;",'Raw Metadata'!X59,"&lt;/rights&gt;")</f>
        <v>&lt;rights&gt;This work is licensed under a Creative Commons license, available for viewing at http://creativecommons.org/licenses/by-nc/2.0/&lt;/rights&gt;</v>
      </c>
      <c r="Z60" t="str">
        <f>CONCATENATE("&lt;wordlist_no_repetition&gt;",'Raw Metadata'!Z59,"&lt;/wordlist_no_repetition&gt;")</f>
        <v>&lt;wordlist_no_repetition&gt;&lt;/wordlist_no_repetition&gt;</v>
      </c>
      <c r="AA60" t="str">
        <f>CONCATENATE("&lt;link_within_wordlist&gt;",'Raw Metadata'!AB59,"&lt;/link_within_wordlist&gt;")</f>
        <v>&lt;link_within_wordlist&gt;myp_word-list_1995_10.html#122&lt;/link_within_wordlist&gt;</v>
      </c>
      <c r="AB60" t="s">
        <v>16</v>
      </c>
    </row>
    <row r="61" spans="1:28" ht="20.25">
      <c r="A61" t="s">
        <v>15</v>
      </c>
      <c r="B61" t="str">
        <f>CONCATENATE("&lt;entry&gt;",'Raw Metadata'!A60,"&lt;/entry&gt;")</f>
        <v>&lt;entry&gt;59&lt;/entry&gt;</v>
      </c>
      <c r="C61" t="str">
        <f>CONCATENATE("&lt;lang_name&gt;",'Raw Metadata'!N60,"&lt;/lang_name&gt;")</f>
        <v>&lt;lang_name&gt;Piraha&lt;/lang_name&gt;</v>
      </c>
      <c r="D61" t="str">
        <f>CONCATENATE("&lt;sil_code&gt;",'Raw Metadata'!O60,"&lt;/sil_code&gt;")</f>
        <v>&lt;sil_code&gt;MYP&lt;/sil_code&gt;</v>
      </c>
      <c r="E61" t="str">
        <f>CONCATENATE("&lt;content&gt;",'Raw Metadata'!P60,"&lt;/content&gt;")</f>
        <v>&lt;content&gt;Word List&lt;/content&gt;</v>
      </c>
      <c r="F61" t="str">
        <f>CONCATENATE("&lt;recording_location&gt;",'Raw Metadata'!Q60,"&lt;/recording_location&gt;")</f>
        <v>&lt;recording_location&gt;Pirahã Settlement, Brazil&lt;/recording_location&gt;</v>
      </c>
      <c r="G61" t="str">
        <f>CONCATENATE("&lt;recording_date&gt;",'Raw Metadata'!R60,"&lt;/recording_date&gt;")</f>
        <v>&lt;recording_date&gt;28 June, 1995&lt;/recording_date&gt;</v>
      </c>
      <c r="H61" t="str">
        <f>CONCATENATE("&lt;fieldworkers&gt;",'Raw Metadata'!S60,"&lt;/fieldworkers&gt;")</f>
        <v>&lt;fieldworkers&gt;Peter Ladefoged, Daniel Everett, Keren Everett&lt;/fieldworkers&gt;</v>
      </c>
      <c r="I61" t="str">
        <f>CONCATENATE("&lt;speakers&gt;",'Raw Metadata'!T60,"&lt;/speakers&gt;")</f>
        <v>&lt;speakers&gt;Xíaisoxai (F)&lt;/speakers&gt;</v>
      </c>
      <c r="J61" t="str">
        <f>CONCATENATE("&lt;filename_audio&gt;",'Raw Metadata'!B60,"&lt;/filename_audio&gt;")</f>
        <v>&lt;filename_audio&gt;myp_word-list_1995_59&lt;/filename_audio&gt;</v>
      </c>
      <c r="K61" t="str">
        <f>CONCATENATE("&lt;filename_wav&gt;",'Raw Metadata'!C60,"&lt;/filename_wav&gt;")</f>
        <v>&lt;filename_wav&gt;myp_word-list_1995_59.wav&lt;/filename_wav&gt;</v>
      </c>
      <c r="L61" t="str">
        <f>CONCATENATE("&lt;filename_mp3&gt;",'Raw Metadata'!D60,"&lt;/filename_mp3&gt;")</f>
        <v>&lt;filename_mp3&gt;myp_word-list_1995_59.mp3&lt;/filename_mp3&gt;</v>
      </c>
      <c r="M61" t="str">
        <f>CONCATENATE("&lt;wav_quality&gt;",'Raw Metadata'!U60,"&lt;/wav_quality&gt;")</f>
        <v>&lt;wav_quality&gt;48K, 16-bit sound depth (bit rate=768 kbps)&lt;/wav_quality&gt;</v>
      </c>
      <c r="N61" t="str">
        <f>CONCATENATE("&lt;mp3_quality&gt;",'Raw Metadata'!V60,"&lt;/mp3_quality&gt;")</f>
        <v>&lt;mp3_quality&gt;56 kpbs&lt;/mp3_quality&gt;</v>
      </c>
      <c r="O61" t="str">
        <f>CONCATENATE("&lt;original_medium&gt;",'Raw Metadata'!W60,"&lt;/original_medium&gt;")</f>
        <v>&lt;original_medium&gt;48K DAT&lt;/original_medium&gt;</v>
      </c>
      <c r="P61" t="str">
        <f>CONCATENATE("&lt;wordlist&gt;",'Raw Metadata'!E60,"&lt;/wordlist&gt;")</f>
        <v>&lt;wordlist&gt;myp_word-list_1995_06.html&lt;/wordlist&gt;</v>
      </c>
      <c r="Q61" t="str">
        <f>CONCATENATE("&lt;wordlist_entries&gt;",'Raw Metadata'!F60,"&lt;/wordlist_entries&gt;")</f>
        <v>&lt;wordlist_entries&gt;99 - 132&lt;/wordlist_entries&gt;</v>
      </c>
      <c r="R61" t="str">
        <f>CONCATENATE("&lt;image_tif&gt;",'Raw Metadata'!I60,"&lt;/image_tif&gt;")</f>
        <v>&lt;image_tif&gt;myp_word-list_1995_70.tif&lt;/image_tif&gt;</v>
      </c>
      <c r="S61" t="str">
        <f>CONCATENATE("&lt;image_tif2&gt;",'Raw Metadata'!J60,"&lt;/image_tif2&gt;")</f>
        <v>&lt;image_tif2&gt;myp_word-list_1995_71.tif&lt;/image_tif2&gt;</v>
      </c>
      <c r="T61" t="str">
        <f>CONCATENATE("&lt;image_jpg&gt;",'Raw Metadata'!G60,"&lt;/image_jpg&gt;")</f>
        <v>&lt;image_jpg&gt;myp_word-list_1995_70.jpg&lt;/image_jpg&gt;</v>
      </c>
      <c r="U61" t="str">
        <f>CONCATENATE("&lt;image_jpg2&gt;",'Raw Metadata'!H60,"&lt;/image_jpg2&gt;")</f>
        <v>&lt;image_jpg2&gt;myp_word-list_1995_71.jpg&lt;/image_jpg2&gt;</v>
      </c>
      <c r="V61" t="str">
        <f>CONCATENATE("&lt;tif_quality&gt;",'Raw Metadata'!K60,"&lt;/tif_quality&gt;")</f>
        <v>&lt;tif_quality&gt;300 dpi&lt;/tif_quality&gt;</v>
      </c>
      <c r="W61" t="str">
        <f>CONCATENATE("&lt;jpg_quality&gt;",'Raw Metadata'!L60,"&lt;/jpg_quality&gt;")</f>
        <v>&lt;jpg_quality&gt;300 dpi&lt;/jpg_quality&gt;</v>
      </c>
      <c r="X61" t="str">
        <f>CONCATENATE("&lt;details&gt;",'Raw Metadata'!M60,,,"&lt;/details&gt;")</f>
        <v>&lt;details&gt;myp_record_details.html#59&lt;/details&gt;</v>
      </c>
      <c r="Y61" t="str">
        <f>CONCATENATE("&lt;rights&gt;",'Raw Metadata'!X60,"&lt;/rights&gt;")</f>
        <v>&lt;rights&gt;This work is licensed under a Creative Commons license, available for viewing at http://creativecommons.org/licenses/by-nc/2.0/&lt;/rights&gt;</v>
      </c>
      <c r="Z61" t="str">
        <f>CONCATENATE("&lt;wordlist_no_repetition&gt;",'Raw Metadata'!Z60,"&lt;/wordlist_no_repetition&gt;")</f>
        <v>&lt;wordlist_no_repetition&gt;myp_word-list_1995_06.html&lt;/wordlist_no_repetition&gt;</v>
      </c>
      <c r="AA61" t="str">
        <f>CONCATENATE("&lt;link_within_wordlist&gt;",'Raw Metadata'!AB60,"&lt;/link_within_wordlist&gt;")</f>
        <v>&lt;link_within_wordlist&gt;myp_word-list_1995_06.html#99&lt;/link_within_wordlist&gt;</v>
      </c>
      <c r="AB61" t="s">
        <v>16</v>
      </c>
    </row>
    <row r="62" spans="1:28" ht="20.25">
      <c r="A62" t="s">
        <v>15</v>
      </c>
      <c r="B62" t="str">
        <f>CONCATENATE("&lt;entry&gt;",'Raw Metadata'!A61,"&lt;/entry&gt;")</f>
        <v>&lt;entry&gt;60&lt;/entry&gt;</v>
      </c>
      <c r="C62" t="str">
        <f>CONCATENATE("&lt;lang_name&gt;",'Raw Metadata'!N61,"&lt;/lang_name&gt;")</f>
        <v>&lt;lang_name&gt;Piraha&lt;/lang_name&gt;</v>
      </c>
      <c r="D62" t="str">
        <f>CONCATENATE("&lt;sil_code&gt;",'Raw Metadata'!O61,"&lt;/sil_code&gt;")</f>
        <v>&lt;sil_code&gt;MYP&lt;/sil_code&gt;</v>
      </c>
      <c r="E62" t="str">
        <f>CONCATENATE("&lt;content&gt;",'Raw Metadata'!P61,"&lt;/content&gt;")</f>
        <v>&lt;content&gt;Word List&lt;/content&gt;</v>
      </c>
      <c r="F62" t="str">
        <f>CONCATENATE("&lt;recording_location&gt;",'Raw Metadata'!Q61,"&lt;/recording_location&gt;")</f>
        <v>&lt;recording_location&gt;Pirahã Settlement, Brazil&lt;/recording_location&gt;</v>
      </c>
      <c r="G62" t="str">
        <f>CONCATENATE("&lt;recording_date&gt;",'Raw Metadata'!R61,"&lt;/recording_date&gt;")</f>
        <v>&lt;recording_date&gt;28 June, 1995&lt;/recording_date&gt;</v>
      </c>
      <c r="H62" t="str">
        <f>CONCATENATE("&lt;fieldworkers&gt;",'Raw Metadata'!S61,"&lt;/fieldworkers&gt;")</f>
        <v>&lt;fieldworkers&gt;Peter Ladefoged, Daniel Everett, Keren Everett&lt;/fieldworkers&gt;</v>
      </c>
      <c r="I62" t="str">
        <f>CONCATENATE("&lt;speakers&gt;",'Raw Metadata'!T61,"&lt;/speakers&gt;")</f>
        <v>&lt;speakers&gt;Xíaisoxai (F)&lt;/speakers&gt;</v>
      </c>
      <c r="J62" t="str">
        <f>CONCATENATE("&lt;filename_audio&gt;",'Raw Metadata'!B61,"&lt;/filename_audio&gt;")</f>
        <v>&lt;filename_audio&gt;myp_word-list_1995_60&lt;/filename_audio&gt;</v>
      </c>
      <c r="K62" t="str">
        <f>CONCATENATE("&lt;filename_wav&gt;",'Raw Metadata'!C61,"&lt;/filename_wav&gt;")</f>
        <v>&lt;filename_wav&gt;myp_word-list_1995_60.wav&lt;/filename_wav&gt;</v>
      </c>
      <c r="L62" t="str">
        <f>CONCATENATE("&lt;filename_mp3&gt;",'Raw Metadata'!D61,"&lt;/filename_mp3&gt;")</f>
        <v>&lt;filename_mp3&gt;myp_word-list_1995_60.mp3&lt;/filename_mp3&gt;</v>
      </c>
      <c r="M62" t="str">
        <f>CONCATENATE("&lt;wav_quality&gt;",'Raw Metadata'!U61,"&lt;/wav_quality&gt;")</f>
        <v>&lt;wav_quality&gt;48K, 16-bit sound depth (bit rate=768 kbps)&lt;/wav_quality&gt;</v>
      </c>
      <c r="N62" t="str">
        <f>CONCATENATE("&lt;mp3_quality&gt;",'Raw Metadata'!V61,"&lt;/mp3_quality&gt;")</f>
        <v>&lt;mp3_quality&gt;56 kpbs&lt;/mp3_quality&gt;</v>
      </c>
      <c r="O62" t="str">
        <f>CONCATENATE("&lt;original_medium&gt;",'Raw Metadata'!W61,"&lt;/original_medium&gt;")</f>
        <v>&lt;original_medium&gt;48K DAT&lt;/original_medium&gt;</v>
      </c>
      <c r="P62" t="str">
        <f>CONCATENATE("&lt;wordlist&gt;",'Raw Metadata'!E61,"&lt;/wordlist&gt;")</f>
        <v>&lt;wordlist&gt;myp_word-list_1995_06.html&lt;/wordlist&gt;</v>
      </c>
      <c r="Q62" t="str">
        <f>CONCATENATE("&lt;wordlist_entries&gt;",'Raw Metadata'!F61,"&lt;/wordlist_entries&gt;")</f>
        <v>&lt;wordlist_entries&gt;133- 148&lt;/wordlist_entries&gt;</v>
      </c>
      <c r="R62" t="str">
        <f>CONCATENATE("&lt;image_tif&gt;",'Raw Metadata'!I61,"&lt;/image_tif&gt;")</f>
        <v>&lt;image_tif&gt;myp_word-list_1995_69.tif&lt;/image_tif&gt;</v>
      </c>
      <c r="S62" t="str">
        <f>CONCATENATE("&lt;image_tif2&gt;",'Raw Metadata'!J61,"&lt;/image_tif2&gt;")</f>
        <v>&lt;image_tif2&gt;&lt;/image_tif2&gt;</v>
      </c>
      <c r="T62" t="str">
        <f>CONCATENATE("&lt;image_jpg&gt;",'Raw Metadata'!G61,"&lt;/image_jpg&gt;")</f>
        <v>&lt;image_jpg&gt;myp_word-list_1995_69.jpg&lt;/image_jpg&gt;</v>
      </c>
      <c r="U62" t="str">
        <f>CONCATENATE("&lt;image_jpg2&gt;",'Raw Metadata'!H61,"&lt;/image_jpg2&gt;")</f>
        <v>&lt;image_jpg2&gt;&lt;/image_jpg2&gt;</v>
      </c>
      <c r="V62" t="str">
        <f>CONCATENATE("&lt;tif_quality&gt;",'Raw Metadata'!K61,"&lt;/tif_quality&gt;")</f>
        <v>&lt;tif_quality&gt;300 dpi&lt;/tif_quality&gt;</v>
      </c>
      <c r="W62" t="str">
        <f>CONCATENATE("&lt;jpg_quality&gt;",'Raw Metadata'!L61,"&lt;/jpg_quality&gt;")</f>
        <v>&lt;jpg_quality&gt;300 dpi&lt;/jpg_quality&gt;</v>
      </c>
      <c r="X62" t="str">
        <f>CONCATENATE("&lt;details&gt;",'Raw Metadata'!M61,,,"&lt;/details&gt;")</f>
        <v>&lt;details&gt;myp_record_details.html#60&lt;/details&gt;</v>
      </c>
      <c r="Y62" t="str">
        <f>CONCATENATE("&lt;rights&gt;",'Raw Metadata'!X61,"&lt;/rights&gt;")</f>
        <v>&lt;rights&gt;This work is licensed under a Creative Commons license, available for viewing at http://creativecommons.org/licenses/by-nc/2.0/&lt;/rights&gt;</v>
      </c>
      <c r="Z62" t="str">
        <f>CONCATENATE("&lt;wordlist_no_repetition&gt;",'Raw Metadata'!Z61,"&lt;/wordlist_no_repetition&gt;")</f>
        <v>&lt;wordlist_no_repetition&gt;&lt;/wordlist_no_repetition&gt;</v>
      </c>
      <c r="AA62" t="str">
        <f>CONCATENATE("&lt;link_within_wordlist&gt;",'Raw Metadata'!AB61,"&lt;/link_within_wordlist&gt;")</f>
        <v>&lt;link_within_wordlist&gt;myp_word-list_1995_06.html#133&lt;/link_within_wordlist&gt;</v>
      </c>
      <c r="AB62" t="s">
        <v>16</v>
      </c>
    </row>
    <row r="63" spans="1:28" ht="20.25">
      <c r="A63" t="s">
        <v>15</v>
      </c>
      <c r="B63" t="str">
        <f>CONCATENATE("&lt;entry&gt;",'Raw Metadata'!A62,"&lt;/entry&gt;")</f>
        <v>&lt;entry&gt;61&lt;/entry&gt;</v>
      </c>
      <c r="C63" t="str">
        <f>CONCATENATE("&lt;lang_name&gt;",'Raw Metadata'!N62,"&lt;/lang_name&gt;")</f>
        <v>&lt;lang_name&gt;Piraha&lt;/lang_name&gt;</v>
      </c>
      <c r="D63" t="str">
        <f>CONCATENATE("&lt;sil_code&gt;",'Raw Metadata'!O62,"&lt;/sil_code&gt;")</f>
        <v>&lt;sil_code&gt;MYP&lt;/sil_code&gt;</v>
      </c>
      <c r="E63" t="str">
        <f>CONCATENATE("&lt;content&gt;",'Raw Metadata'!P62,"&lt;/content&gt;")</f>
        <v>&lt;content&gt;Word List&lt;/content&gt;</v>
      </c>
      <c r="F63" t="str">
        <f>CONCATENATE("&lt;recording_location&gt;",'Raw Metadata'!Q62,"&lt;/recording_location&gt;")</f>
        <v>&lt;recording_location&gt;Pirahã Settlement, Brazil&lt;/recording_location&gt;</v>
      </c>
      <c r="G63" t="str">
        <f>CONCATENATE("&lt;recording_date&gt;",'Raw Metadata'!R62,"&lt;/recording_date&gt;")</f>
        <v>&lt;recording_date&gt;28 June, 1995&lt;/recording_date&gt;</v>
      </c>
      <c r="H63" t="str">
        <f>CONCATENATE("&lt;fieldworkers&gt;",'Raw Metadata'!S62,"&lt;/fieldworkers&gt;")</f>
        <v>&lt;fieldworkers&gt;Peter Ladefoged, Daniel Everett, Keren Everett&lt;/fieldworkers&gt;</v>
      </c>
      <c r="I63" t="str">
        <f>CONCATENATE("&lt;speakers&gt;",'Raw Metadata'!T62,"&lt;/speakers&gt;")</f>
        <v>&lt;speakers&gt;Female speaker, mid-late 70s (F)&lt;/speakers&gt;</v>
      </c>
      <c r="J63" t="str">
        <f>CONCATENATE("&lt;filename_audio&gt;",'Raw Metadata'!B62,"&lt;/filename_audio&gt;")</f>
        <v>&lt;filename_audio&gt;myp_word-list_1995_61&lt;/filename_audio&gt;</v>
      </c>
      <c r="K63" t="str">
        <f>CONCATENATE("&lt;filename_wav&gt;",'Raw Metadata'!C62,"&lt;/filename_wav&gt;")</f>
        <v>&lt;filename_wav&gt;myp_word-list_1995_61.wav&lt;/filename_wav&gt;</v>
      </c>
      <c r="L63" t="str">
        <f>CONCATENATE("&lt;filename_mp3&gt;",'Raw Metadata'!D62,"&lt;/filename_mp3&gt;")</f>
        <v>&lt;filename_mp3&gt;myp_word-list_1995_61.mp3&lt;/filename_mp3&gt;</v>
      </c>
      <c r="M63" t="str">
        <f>CONCATENATE("&lt;wav_quality&gt;",'Raw Metadata'!U62,"&lt;/wav_quality&gt;")</f>
        <v>&lt;wav_quality&gt;48K, 16-bit sound depth (bit rate=768 kbps)&lt;/wav_quality&gt;</v>
      </c>
      <c r="N63" t="str">
        <f>CONCATENATE("&lt;mp3_quality&gt;",'Raw Metadata'!V62,"&lt;/mp3_quality&gt;")</f>
        <v>&lt;mp3_quality&gt;56 kpbs&lt;/mp3_quality&gt;</v>
      </c>
      <c r="O63" t="str">
        <f>CONCATENATE("&lt;original_medium&gt;",'Raw Metadata'!W62,"&lt;/original_medium&gt;")</f>
        <v>&lt;original_medium&gt;48K DAT&lt;/original_medium&gt;</v>
      </c>
      <c r="P63" t="str">
        <f>CONCATENATE("&lt;wordlist&gt;",'Raw Metadata'!E62,"&lt;/wordlist&gt;")</f>
        <v>&lt;wordlist&gt;myp_word-list_1995_16.html&lt;/wordlist&gt;</v>
      </c>
      <c r="Q63" t="str">
        <f>CONCATENATE("&lt;wordlist_entries&gt;",'Raw Metadata'!F62,"&lt;/wordlist_entries&gt;")</f>
        <v>&lt;wordlist_entries&gt;1 - 34&lt;/wordlist_entries&gt;</v>
      </c>
      <c r="R63" t="str">
        <f>CONCATENATE("&lt;image_tif&gt;",'Raw Metadata'!I62,"&lt;/image_tif&gt;")</f>
        <v>&lt;image_tif&gt;myp_word-list_1995_67.tif&lt;/image_tif&gt;</v>
      </c>
      <c r="S63" t="str">
        <f>CONCATENATE("&lt;image_tif2&gt;",'Raw Metadata'!J62,"&lt;/image_tif2&gt;")</f>
        <v>&lt;image_tif2&gt;myp_word-list_1995_68.tif&lt;/image_tif2&gt;</v>
      </c>
      <c r="T63" t="str">
        <f>CONCATENATE("&lt;image_jpg&gt;",'Raw Metadata'!G62,"&lt;/image_jpg&gt;")</f>
        <v>&lt;image_jpg&gt;myp_word-list_1995_67.jpg&lt;/image_jpg&gt;</v>
      </c>
      <c r="U63" t="str">
        <f>CONCATENATE("&lt;image_jpg2&gt;",'Raw Metadata'!H62,"&lt;/image_jpg2&gt;")</f>
        <v>&lt;image_jpg2&gt;myp_word-list_1995_68.jpg&lt;/image_jpg2&gt;</v>
      </c>
      <c r="V63" t="str">
        <f>CONCATENATE("&lt;tif_quality&gt;",'Raw Metadata'!K62,"&lt;/tif_quality&gt;")</f>
        <v>&lt;tif_quality&gt;300 dpi&lt;/tif_quality&gt;</v>
      </c>
      <c r="W63" t="str">
        <f>CONCATENATE("&lt;jpg_quality&gt;",'Raw Metadata'!L62,"&lt;/jpg_quality&gt;")</f>
        <v>&lt;jpg_quality&gt;300 dpi&lt;/jpg_quality&gt;</v>
      </c>
      <c r="X63" t="str">
        <f>CONCATENATE("&lt;details&gt;",'Raw Metadata'!M62,,,"&lt;/details&gt;")</f>
        <v>&lt;details&gt;myp_record_details.html#61&lt;/details&gt;</v>
      </c>
      <c r="Y63" t="str">
        <f>CONCATENATE("&lt;rights&gt;",'Raw Metadata'!X62,"&lt;/rights&gt;")</f>
        <v>&lt;rights&gt;This work is licensed under a Creative Commons license, available for viewing at http://creativecommons.org/licenses/by-nc/2.0/&lt;/rights&gt;</v>
      </c>
      <c r="Z63" t="str">
        <f>CONCATENATE("&lt;wordlist_no_repetition&gt;",'Raw Metadata'!Z62,"&lt;/wordlist_no_repetition&gt;")</f>
        <v>&lt;wordlist_no_repetition&gt;myp_word-list_1995_16.html&lt;/wordlist_no_repetition&gt;</v>
      </c>
      <c r="AA63" t="str">
        <f>CONCATENATE("&lt;link_within_wordlist&gt;",'Raw Metadata'!AB62,"&lt;/link_within_wordlist&gt;")</f>
        <v>&lt;link_within_wordlist&gt;myp_word-list_1995_16.html#1&lt;/link_within_wordlist&gt;</v>
      </c>
      <c r="AB63" t="s">
        <v>16</v>
      </c>
    </row>
    <row r="64" spans="1:28" ht="20.25">
      <c r="A64" t="s">
        <v>15</v>
      </c>
      <c r="B64" t="str">
        <f>CONCATENATE("&lt;entry&gt;",'Raw Metadata'!A63,"&lt;/entry&gt;")</f>
        <v>&lt;entry&gt;62&lt;/entry&gt;</v>
      </c>
      <c r="C64" t="str">
        <f>CONCATENATE("&lt;lang_name&gt;",'Raw Metadata'!N63,"&lt;/lang_name&gt;")</f>
        <v>&lt;lang_name&gt;Piraha&lt;/lang_name&gt;</v>
      </c>
      <c r="D64" t="str">
        <f>CONCATENATE("&lt;sil_code&gt;",'Raw Metadata'!O63,"&lt;/sil_code&gt;")</f>
        <v>&lt;sil_code&gt;MYP&lt;/sil_code&gt;</v>
      </c>
      <c r="E64" t="str">
        <f>CONCATENATE("&lt;content&gt;",'Raw Metadata'!P63,"&lt;/content&gt;")</f>
        <v>&lt;content&gt;Word List&lt;/content&gt;</v>
      </c>
      <c r="F64" t="str">
        <f>CONCATENATE("&lt;recording_location&gt;",'Raw Metadata'!Q63,"&lt;/recording_location&gt;")</f>
        <v>&lt;recording_location&gt;Pirahã Settlement, Brazil&lt;/recording_location&gt;</v>
      </c>
      <c r="G64" t="str">
        <f>CONCATENATE("&lt;recording_date&gt;",'Raw Metadata'!R63,"&lt;/recording_date&gt;")</f>
        <v>&lt;recording_date&gt;28 June, 1995&lt;/recording_date&gt;</v>
      </c>
      <c r="H64" t="str">
        <f>CONCATENATE("&lt;fieldworkers&gt;",'Raw Metadata'!S63,"&lt;/fieldworkers&gt;")</f>
        <v>&lt;fieldworkers&gt;Peter Ladefoged, Daniel Everett, Keren Everett&lt;/fieldworkers&gt;</v>
      </c>
      <c r="I64" t="str">
        <f>CONCATENATE("&lt;speakers&gt;",'Raw Metadata'!T63,"&lt;/speakers&gt;")</f>
        <v>&lt;speakers&gt;Female speaker, mid-late 70s (F)&lt;/speakers&gt;</v>
      </c>
      <c r="J64" t="str">
        <f>CONCATENATE("&lt;filename_audio&gt;",'Raw Metadata'!B63,"&lt;/filename_audio&gt;")</f>
        <v>&lt;filename_audio&gt;myp_word-list_1995_62&lt;/filename_audio&gt;</v>
      </c>
      <c r="K64" t="str">
        <f>CONCATENATE("&lt;filename_wav&gt;",'Raw Metadata'!C63,"&lt;/filename_wav&gt;")</f>
        <v>&lt;filename_wav&gt;myp_word-list_1995_62.wav&lt;/filename_wav&gt;</v>
      </c>
      <c r="L64" t="str">
        <f>CONCATENATE("&lt;filename_mp3&gt;",'Raw Metadata'!D63,"&lt;/filename_mp3&gt;")</f>
        <v>&lt;filename_mp3&gt;myp_word-list_1995_62.mp3&lt;/filename_mp3&gt;</v>
      </c>
      <c r="M64" t="str">
        <f>CONCATENATE("&lt;wav_quality&gt;",'Raw Metadata'!U63,"&lt;/wav_quality&gt;")</f>
        <v>&lt;wav_quality&gt;48K, 16-bit sound depth (bit rate=768 kbps)&lt;/wav_quality&gt;</v>
      </c>
      <c r="N64" t="str">
        <f>CONCATENATE("&lt;mp3_quality&gt;",'Raw Metadata'!V63,"&lt;/mp3_quality&gt;")</f>
        <v>&lt;mp3_quality&gt;56 kpbs&lt;/mp3_quality&gt;</v>
      </c>
      <c r="O64" t="str">
        <f>CONCATENATE("&lt;original_medium&gt;",'Raw Metadata'!W63,"&lt;/original_medium&gt;")</f>
        <v>&lt;original_medium&gt;48K DAT&lt;/original_medium&gt;</v>
      </c>
      <c r="P64" t="str">
        <f>CONCATENATE("&lt;wordlist&gt;",'Raw Metadata'!E63,"&lt;/wordlist&gt;")</f>
        <v>&lt;wordlist&gt;myp_word-list_1995_16.html&lt;/wordlist&gt;</v>
      </c>
      <c r="Q64" t="str">
        <f>CONCATENATE("&lt;wordlist_entries&gt;",'Raw Metadata'!F63,"&lt;/wordlist_entries&gt;")</f>
        <v>&lt;wordlist_entries&gt;35 - 50&lt;/wordlist_entries&gt;</v>
      </c>
      <c r="R64" t="str">
        <f>CONCATENATE("&lt;image_tif&gt;",'Raw Metadata'!I63,"&lt;/image_tif&gt;")</f>
        <v>&lt;image_tif&gt;myp_word-list_1995_66.tif&lt;/image_tif&gt;</v>
      </c>
      <c r="S64" t="str">
        <f>CONCATENATE("&lt;image_tif2&gt;",'Raw Metadata'!J63,"&lt;/image_tif2&gt;")</f>
        <v>&lt;image_tif2&gt;myp_word-list_1995_67.tif&lt;/image_tif2&gt;</v>
      </c>
      <c r="T64" t="str">
        <f>CONCATENATE("&lt;image_jpg&gt;",'Raw Metadata'!G63,"&lt;/image_jpg&gt;")</f>
        <v>&lt;image_jpg&gt;myp_word-list_1995_66.jpg&lt;/image_jpg&gt;</v>
      </c>
      <c r="U64" t="str">
        <f>CONCATENATE("&lt;image_jpg2&gt;",'Raw Metadata'!H63,"&lt;/image_jpg2&gt;")</f>
        <v>&lt;image_jpg2&gt;myp_word-list_1995_67.jpg&lt;/image_jpg2&gt;</v>
      </c>
      <c r="V64" t="str">
        <f>CONCATENATE("&lt;tif_quality&gt;",'Raw Metadata'!K63,"&lt;/tif_quality&gt;")</f>
        <v>&lt;tif_quality&gt;300 dpi&lt;/tif_quality&gt;</v>
      </c>
      <c r="W64" t="str">
        <f>CONCATENATE("&lt;jpg_quality&gt;",'Raw Metadata'!L63,"&lt;/jpg_quality&gt;")</f>
        <v>&lt;jpg_quality&gt;300 dpi&lt;/jpg_quality&gt;</v>
      </c>
      <c r="X64" t="str">
        <f>CONCATENATE("&lt;details&gt;",'Raw Metadata'!M63,,,"&lt;/details&gt;")</f>
        <v>&lt;details&gt;myp_record_details.html#62&lt;/details&gt;</v>
      </c>
      <c r="Y64" t="str">
        <f>CONCATENATE("&lt;rights&gt;",'Raw Metadata'!X63,"&lt;/rights&gt;")</f>
        <v>&lt;rights&gt;This work is licensed under a Creative Commons license, available for viewing at http://creativecommons.org/licenses/by-nc/2.0/&lt;/rights&gt;</v>
      </c>
      <c r="Z64" t="str">
        <f>CONCATENATE("&lt;wordlist_no_repetition&gt;",'Raw Metadata'!Z63,"&lt;/wordlist_no_repetition&gt;")</f>
        <v>&lt;wordlist_no_repetition&gt;&lt;/wordlist_no_repetition&gt;</v>
      </c>
      <c r="AA64" t="str">
        <f>CONCATENATE("&lt;link_within_wordlist&gt;",'Raw Metadata'!AB63,"&lt;/link_within_wordlist&gt;")</f>
        <v>&lt;link_within_wordlist&gt;myp_word-list_1995_16.html#35&lt;/link_within_wordlist&gt;</v>
      </c>
      <c r="AB64" t="s">
        <v>16</v>
      </c>
    </row>
    <row r="65" spans="1:28" ht="20.25">
      <c r="A65" t="s">
        <v>15</v>
      </c>
      <c r="B65" t="str">
        <f>CONCATENATE("&lt;entry&gt;",'Raw Metadata'!A64,"&lt;/entry&gt;")</f>
        <v>&lt;entry&gt;63&lt;/entry&gt;</v>
      </c>
      <c r="C65" t="str">
        <f>CONCATENATE("&lt;lang_name&gt;",'Raw Metadata'!N64,"&lt;/lang_name&gt;")</f>
        <v>&lt;lang_name&gt;Piraha&lt;/lang_name&gt;</v>
      </c>
      <c r="D65" t="str">
        <f>CONCATENATE("&lt;sil_code&gt;",'Raw Metadata'!O64,"&lt;/sil_code&gt;")</f>
        <v>&lt;sil_code&gt;MYP&lt;/sil_code&gt;</v>
      </c>
      <c r="E65" t="str">
        <f>CONCATENATE("&lt;content&gt;",'Raw Metadata'!P64,"&lt;/content&gt;")</f>
        <v>&lt;content&gt;Word List&lt;/content&gt;</v>
      </c>
      <c r="F65" t="str">
        <f>CONCATENATE("&lt;recording_location&gt;",'Raw Metadata'!Q64,"&lt;/recording_location&gt;")</f>
        <v>&lt;recording_location&gt;Pirahã Settlement, Brazil&lt;/recording_location&gt;</v>
      </c>
      <c r="G65" t="str">
        <f>CONCATENATE("&lt;recording_date&gt;",'Raw Metadata'!R64,"&lt;/recording_date&gt;")</f>
        <v>&lt;recording_date&gt;17 July, 1995&lt;/recording_date&gt;</v>
      </c>
      <c r="H65" t="str">
        <f>CONCATENATE("&lt;fieldworkers&gt;",'Raw Metadata'!S64,"&lt;/fieldworkers&gt;")</f>
        <v>&lt;fieldworkers&gt;Peter Ladefoged, Daniel Everett, Keren Everett&lt;/fieldworkers&gt;</v>
      </c>
      <c r="I65" t="str">
        <f>CONCATENATE("&lt;speakers&gt;",'Raw Metadata'!T64,"&lt;/speakers&gt;")</f>
        <v>&lt;speakers&gt;Xíaópai (F)&lt;/speakers&gt;</v>
      </c>
      <c r="J65" t="str">
        <f>CONCATENATE("&lt;filename_audio&gt;",'Raw Metadata'!B64,"&lt;/filename_audio&gt;")</f>
        <v>&lt;filename_audio&gt;myp_word-list_1995_63&lt;/filename_audio&gt;</v>
      </c>
      <c r="K65" t="str">
        <f>CONCATENATE("&lt;filename_wav&gt;",'Raw Metadata'!C64,"&lt;/filename_wav&gt;")</f>
        <v>&lt;filename_wav&gt;myp_word-list_1995_63.wav&lt;/filename_wav&gt;</v>
      </c>
      <c r="L65" t="str">
        <f>CONCATENATE("&lt;filename_mp3&gt;",'Raw Metadata'!D64,"&lt;/filename_mp3&gt;")</f>
        <v>&lt;filename_mp3&gt;myp_word-list_1995_63.mp3&lt;/filename_mp3&gt;</v>
      </c>
      <c r="M65" t="str">
        <f>CONCATENATE("&lt;wav_quality&gt;",'Raw Metadata'!U64,"&lt;/wav_quality&gt;")</f>
        <v>&lt;wav_quality&gt;48K, 16-bit sound depth (bit rate=768 kbps)&lt;/wav_quality&gt;</v>
      </c>
      <c r="N65" t="str">
        <f>CONCATENATE("&lt;mp3_quality&gt;",'Raw Metadata'!V64,"&lt;/mp3_quality&gt;")</f>
        <v>&lt;mp3_quality&gt;56 kpbs&lt;/mp3_quality&gt;</v>
      </c>
      <c r="O65" t="str">
        <f>CONCATENATE("&lt;original_medium&gt;",'Raw Metadata'!W64,"&lt;/original_medium&gt;")</f>
        <v>&lt;original_medium&gt;48K DAT&lt;/original_medium&gt;</v>
      </c>
      <c r="P65" t="str">
        <f>CONCATENATE("&lt;wordlist&gt;",'Raw Metadata'!E64,"&lt;/wordlist&gt;")</f>
        <v>&lt;wordlist&gt;myp_word-list_1995_17.html&lt;/wordlist&gt;</v>
      </c>
      <c r="Q65" t="str">
        <f>CONCATENATE("&lt;wordlist_entries&gt;",'Raw Metadata'!F64,"&lt;/wordlist_entries&gt;")</f>
        <v>&lt;wordlist_entries&gt;1 - 42&lt;/wordlist_entries&gt;</v>
      </c>
      <c r="R65" t="str">
        <f>CONCATENATE("&lt;image_tif&gt;",'Raw Metadata'!I64,"&lt;/image_tif&gt;")</f>
        <v>&lt;image_tif&gt;myp_word-list_1995_74.tif&lt;/image_tif&gt;</v>
      </c>
      <c r="S65" t="str">
        <f>CONCATENATE("&lt;image_tif2&gt;",'Raw Metadata'!J64,"&lt;/image_tif2&gt;")</f>
        <v>&lt;image_tif2&gt;myp_word-list_1995_75.tif&lt;/image_tif2&gt;</v>
      </c>
      <c r="T65" t="str">
        <f>CONCATENATE("&lt;image_jpg&gt;",'Raw Metadata'!G64,"&lt;/image_jpg&gt;")</f>
        <v>&lt;image_jpg&gt;myp_word-list_1995_74.jpg&lt;/image_jpg&gt;</v>
      </c>
      <c r="U65" t="str">
        <f>CONCATENATE("&lt;image_jpg2&gt;",'Raw Metadata'!H64,"&lt;/image_jpg2&gt;")</f>
        <v>&lt;image_jpg2&gt;myp_word-list_1995_75.jpg&lt;/image_jpg2&gt;</v>
      </c>
      <c r="V65" t="str">
        <f>CONCATENATE("&lt;tif_quality&gt;",'Raw Metadata'!K64,"&lt;/tif_quality&gt;")</f>
        <v>&lt;tif_quality&gt;300 dpi&lt;/tif_quality&gt;</v>
      </c>
      <c r="W65" t="str">
        <f>CONCATENATE("&lt;jpg_quality&gt;",'Raw Metadata'!L64,"&lt;/jpg_quality&gt;")</f>
        <v>&lt;jpg_quality&gt;300 dpi&lt;/jpg_quality&gt;</v>
      </c>
      <c r="X65" t="str">
        <f>CONCATENATE("&lt;details&gt;",'Raw Metadata'!M64,,,"&lt;/details&gt;")</f>
        <v>&lt;details&gt;myp_record_details.html#63&lt;/details&gt;</v>
      </c>
      <c r="Y65" t="str">
        <f>CONCATENATE("&lt;rights&gt;",'Raw Metadata'!X64,"&lt;/rights&gt;")</f>
        <v>&lt;rights&gt;This work is licensed under a Creative Commons license, available for viewing at http://creativecommons.org/licenses/by-nc/2.0/&lt;/rights&gt;</v>
      </c>
      <c r="Z65" t="str">
        <f>CONCATENATE("&lt;wordlist_no_repetition&gt;",'Raw Metadata'!Z64,"&lt;/wordlist_no_repetition&gt;")</f>
        <v>&lt;wordlist_no_repetition&gt;myp_word-list_1995_17.html&lt;/wordlist_no_repetition&gt;</v>
      </c>
      <c r="AA65" t="str">
        <f>CONCATENATE("&lt;link_within_wordlist&gt;",'Raw Metadata'!AB64,"&lt;/link_within_wordlist&gt;")</f>
        <v>&lt;link_within_wordlist&gt;myp_word-list_1995_17.html#1&lt;/link_within_wordlist&gt;</v>
      </c>
      <c r="AB65" t="s">
        <v>16</v>
      </c>
    </row>
    <row r="66" spans="1:28" ht="20.25">
      <c r="A66" t="s">
        <v>15</v>
      </c>
      <c r="B66" t="str">
        <f>CONCATENATE("&lt;entry&gt;",'Raw Metadata'!A65,"&lt;/entry&gt;")</f>
        <v>&lt;entry&gt;64&lt;/entry&gt;</v>
      </c>
      <c r="C66" t="str">
        <f>CONCATENATE("&lt;lang_name&gt;",'Raw Metadata'!N65,"&lt;/lang_name&gt;")</f>
        <v>&lt;lang_name&gt;Piraha&lt;/lang_name&gt;</v>
      </c>
      <c r="D66" t="str">
        <f>CONCATENATE("&lt;sil_code&gt;",'Raw Metadata'!O65,"&lt;/sil_code&gt;")</f>
        <v>&lt;sil_code&gt;MYP&lt;/sil_code&gt;</v>
      </c>
      <c r="E66" t="str">
        <f>CONCATENATE("&lt;content&gt;",'Raw Metadata'!P65,"&lt;/content&gt;")</f>
        <v>&lt;content&gt;Word List&lt;/content&gt;</v>
      </c>
      <c r="F66" t="str">
        <f>CONCATENATE("&lt;recording_location&gt;",'Raw Metadata'!Q65,"&lt;/recording_location&gt;")</f>
        <v>&lt;recording_location&gt;Pirahã Settlement, Brazil&lt;/recording_location&gt;</v>
      </c>
      <c r="G66" t="str">
        <f>CONCATENATE("&lt;recording_date&gt;",'Raw Metadata'!R65,"&lt;/recording_date&gt;")</f>
        <v>&lt;recording_date&gt;17 July, 1995&lt;/recording_date&gt;</v>
      </c>
      <c r="H66" t="str">
        <f>CONCATENATE("&lt;fieldworkers&gt;",'Raw Metadata'!S65,"&lt;/fieldworkers&gt;")</f>
        <v>&lt;fieldworkers&gt;Peter Ladefoged, Daniel Everett, Keren Everett&lt;/fieldworkers&gt;</v>
      </c>
      <c r="I66" t="str">
        <f>CONCATENATE("&lt;speakers&gt;",'Raw Metadata'!T65,"&lt;/speakers&gt;")</f>
        <v>&lt;speakers&gt;Xíaópai (F)&lt;/speakers&gt;</v>
      </c>
      <c r="J66" t="str">
        <f>CONCATENATE("&lt;filename_audio&gt;",'Raw Metadata'!B65,"&lt;/filename_audio&gt;")</f>
        <v>&lt;filename_audio&gt;myp_word-list_1995_64&lt;/filename_audio&gt;</v>
      </c>
      <c r="K66" t="str">
        <f>CONCATENATE("&lt;filename_wav&gt;",'Raw Metadata'!C65,"&lt;/filename_wav&gt;")</f>
        <v>&lt;filename_wav&gt;myp_word-list_1995_64.wav&lt;/filename_wav&gt;</v>
      </c>
      <c r="L66" t="str">
        <f>CONCATENATE("&lt;filename_mp3&gt;",'Raw Metadata'!D65,"&lt;/filename_mp3&gt;")</f>
        <v>&lt;filename_mp3&gt;myp_word-list_1995_64.mp3&lt;/filename_mp3&gt;</v>
      </c>
      <c r="M66" t="str">
        <f>CONCATENATE("&lt;wav_quality&gt;",'Raw Metadata'!U65,"&lt;/wav_quality&gt;")</f>
        <v>&lt;wav_quality&gt;48K, 16-bit sound depth (bit rate=768 kbps)&lt;/wav_quality&gt;</v>
      </c>
      <c r="N66" t="str">
        <f>CONCATENATE("&lt;mp3_quality&gt;",'Raw Metadata'!V65,"&lt;/mp3_quality&gt;")</f>
        <v>&lt;mp3_quality&gt;56 kpbs&lt;/mp3_quality&gt;</v>
      </c>
      <c r="O66" t="str">
        <f>CONCATENATE("&lt;original_medium&gt;",'Raw Metadata'!W65,"&lt;/original_medium&gt;")</f>
        <v>&lt;original_medium&gt;48K DAT&lt;/original_medium&gt;</v>
      </c>
      <c r="P66" t="str">
        <f>CONCATENATE("&lt;wordlist&gt;",'Raw Metadata'!E65,"&lt;/wordlist&gt;")</f>
        <v>&lt;wordlist&gt;myp_word-list_1995_17.html&lt;/wordlist&gt;</v>
      </c>
      <c r="Q66" t="str">
        <f>CONCATENATE("&lt;wordlist_entries&gt;",'Raw Metadata'!F65,"&lt;/wordlist_entries&gt;")</f>
        <v>&lt;wordlist_entries&gt;43 - 69&lt;/wordlist_entries&gt;</v>
      </c>
      <c r="R66" t="str">
        <f>CONCATENATE("&lt;image_tif&gt;",'Raw Metadata'!I65,"&lt;/image_tif&gt;")</f>
        <v>&lt;image_tif&gt;myp_word-list_1995_75.tif&lt;/image_tif&gt;</v>
      </c>
      <c r="S66" t="str">
        <f>CONCATENATE("&lt;image_tif2&gt;",'Raw Metadata'!J65,"&lt;/image_tif2&gt;")</f>
        <v>&lt;image_tif2&gt;myp_word-list_1995_76.tif&lt;/image_tif2&gt;</v>
      </c>
      <c r="T66" t="str">
        <f>CONCATENATE("&lt;image_jpg&gt;",'Raw Metadata'!G65,"&lt;/image_jpg&gt;")</f>
        <v>&lt;image_jpg&gt;myp_word-list_1995_75.jpg&lt;/image_jpg&gt;</v>
      </c>
      <c r="U66" t="str">
        <f>CONCATENATE("&lt;image_jpg2&gt;",'Raw Metadata'!H65,"&lt;/image_jpg2&gt;")</f>
        <v>&lt;image_jpg2&gt;myp_word-list_1995_76.jpg&lt;/image_jpg2&gt;</v>
      </c>
      <c r="V66" t="str">
        <f>CONCATENATE("&lt;tif_quality&gt;",'Raw Metadata'!K65,"&lt;/tif_quality&gt;")</f>
        <v>&lt;tif_quality&gt;300 dpi&lt;/tif_quality&gt;</v>
      </c>
      <c r="W66" t="str">
        <f>CONCATENATE("&lt;jpg_quality&gt;",'Raw Metadata'!L65,"&lt;/jpg_quality&gt;")</f>
        <v>&lt;jpg_quality&gt;300 dpi&lt;/jpg_quality&gt;</v>
      </c>
      <c r="X66" t="str">
        <f>CONCATENATE("&lt;details&gt;",'Raw Metadata'!M65,,,"&lt;/details&gt;")</f>
        <v>&lt;details&gt;myp_record_details.html#64&lt;/details&gt;</v>
      </c>
      <c r="Y66" t="str">
        <f>CONCATENATE("&lt;rights&gt;",'Raw Metadata'!X65,"&lt;/rights&gt;")</f>
        <v>&lt;rights&gt;This work is licensed under a Creative Commons license, available for viewing at http://creativecommons.org/licenses/by-nc/2.0/&lt;/rights&gt;</v>
      </c>
      <c r="Z66" t="str">
        <f>CONCATENATE("&lt;wordlist_no_repetition&gt;",'Raw Metadata'!Z65,"&lt;/wordlist_no_repetition&gt;")</f>
        <v>&lt;wordlist_no_repetition&gt;&lt;/wordlist_no_repetition&gt;</v>
      </c>
      <c r="AA66" t="str">
        <f>CONCATENATE("&lt;link_within_wordlist&gt;",'Raw Metadata'!AB65,"&lt;/link_within_wordlist&gt;")</f>
        <v>&lt;link_within_wordlist&gt;myp_word-list_1995_17.html#43&lt;/link_within_wordlist&gt;</v>
      </c>
      <c r="AB66" t="s">
        <v>16</v>
      </c>
    </row>
    <row r="67" spans="1:28" ht="20.25">
      <c r="A67" t="s">
        <v>15</v>
      </c>
      <c r="B67" t="str">
        <f>CONCATENATE("&lt;entry&gt;",'Raw Metadata'!A66,"&lt;/entry&gt;")</f>
        <v>&lt;entry&gt;65&lt;/entry&gt;</v>
      </c>
      <c r="C67" t="str">
        <f>CONCATENATE("&lt;lang_name&gt;",'Raw Metadata'!N66,"&lt;/lang_name&gt;")</f>
        <v>&lt;lang_name&gt;Piraha&lt;/lang_name&gt;</v>
      </c>
      <c r="D67" t="str">
        <f>CONCATENATE("&lt;sil_code&gt;",'Raw Metadata'!O66,"&lt;/sil_code&gt;")</f>
        <v>&lt;sil_code&gt;MYP&lt;/sil_code&gt;</v>
      </c>
      <c r="E67" t="str">
        <f>CONCATENATE("&lt;content&gt;",'Raw Metadata'!P66,"&lt;/content&gt;")</f>
        <v>&lt;content&gt;Word List&lt;/content&gt;</v>
      </c>
      <c r="F67" t="str">
        <f>CONCATENATE("&lt;recording_location&gt;",'Raw Metadata'!Q66,"&lt;/recording_location&gt;")</f>
        <v>&lt;recording_location&gt;Pirahã Settlement, Brazil&lt;/recording_location&gt;</v>
      </c>
      <c r="G67" t="str">
        <f>CONCATENATE("&lt;recording_date&gt;",'Raw Metadata'!R66,"&lt;/recording_date&gt;")</f>
        <v>&lt;recording_date&gt;17 July, 1995&lt;/recording_date&gt;</v>
      </c>
      <c r="H67" t="str">
        <f>CONCATENATE("&lt;fieldworkers&gt;",'Raw Metadata'!S66,"&lt;/fieldworkers&gt;")</f>
        <v>&lt;fieldworkers&gt;Peter Ladefoged, Daniel Everett, Keren Everett&lt;/fieldworkers&gt;</v>
      </c>
      <c r="I67" t="str">
        <f>CONCATENATE("&lt;speakers&gt;",'Raw Metadata'!T66,"&lt;/speakers&gt;")</f>
        <v>&lt;speakers&gt;Xíaópai (F)&lt;/speakers&gt;</v>
      </c>
      <c r="J67" t="str">
        <f>CONCATENATE("&lt;filename_audio&gt;",'Raw Metadata'!B66,"&lt;/filename_audio&gt;")</f>
        <v>&lt;filename_audio&gt;myp_word-list_1995_65&lt;/filename_audio&gt;</v>
      </c>
      <c r="K67" t="str">
        <f>CONCATENATE("&lt;filename_wav&gt;",'Raw Metadata'!C66,"&lt;/filename_wav&gt;")</f>
        <v>&lt;filename_wav&gt;myp_word-list_1995_65.wav&lt;/filename_wav&gt;</v>
      </c>
      <c r="L67" t="str">
        <f>CONCATENATE("&lt;filename_mp3&gt;",'Raw Metadata'!D66,"&lt;/filename_mp3&gt;")</f>
        <v>&lt;filename_mp3&gt;myp_word-list_1995_65.mp3&lt;/filename_mp3&gt;</v>
      </c>
      <c r="M67" t="str">
        <f>CONCATENATE("&lt;wav_quality&gt;",'Raw Metadata'!U66,"&lt;/wav_quality&gt;")</f>
        <v>&lt;wav_quality&gt;48K, 16-bit sound depth (bit rate=768 kbps)&lt;/wav_quality&gt;</v>
      </c>
      <c r="N67" t="str">
        <f>CONCATENATE("&lt;mp3_quality&gt;",'Raw Metadata'!V66,"&lt;/mp3_quality&gt;")</f>
        <v>&lt;mp3_quality&gt;56 kpbs&lt;/mp3_quality&gt;</v>
      </c>
      <c r="O67" t="str">
        <f>CONCATENATE("&lt;original_medium&gt;",'Raw Metadata'!W66,"&lt;/original_medium&gt;")</f>
        <v>&lt;original_medium&gt;48K DAT&lt;/original_medium&gt;</v>
      </c>
      <c r="P67" t="str">
        <f>CONCATENATE("&lt;wordlist&gt;",'Raw Metadata'!E66,"&lt;/wordlist&gt;")</f>
        <v>&lt;wordlist&gt;myp_word-list_1995_17.html&lt;/wordlist&gt;</v>
      </c>
      <c r="Q67" t="str">
        <f>CONCATENATE("&lt;wordlist_entries&gt;",'Raw Metadata'!F66,"&lt;/wordlist_entries&gt;")</f>
        <v>&lt;wordlist_entries&gt;70 - 91&lt;/wordlist_entries&gt;</v>
      </c>
      <c r="R67" t="str">
        <f>CONCATENATE("&lt;image_tif&gt;",'Raw Metadata'!I66,"&lt;/image_tif&gt;")</f>
        <v>&lt;image_tif&gt;myp_word-list_1995_77.tif&lt;/image_tif&gt;</v>
      </c>
      <c r="S67" t="str">
        <f>CONCATENATE("&lt;image_tif2&gt;",'Raw Metadata'!J66,"&lt;/image_tif2&gt;")</f>
        <v>&lt;image_tif2&gt;&lt;/image_tif2&gt;</v>
      </c>
      <c r="T67" t="str">
        <f>CONCATENATE("&lt;image_jpg&gt;",'Raw Metadata'!G66,"&lt;/image_jpg&gt;")</f>
        <v>&lt;image_jpg&gt;myp_word-list_1995_77.jpg&lt;/image_jpg&gt;</v>
      </c>
      <c r="U67" t="str">
        <f>CONCATENATE("&lt;image_jpg2&gt;",'Raw Metadata'!H66,"&lt;/image_jpg2&gt;")</f>
        <v>&lt;image_jpg2&gt;&lt;/image_jpg2&gt;</v>
      </c>
      <c r="V67" t="str">
        <f>CONCATENATE("&lt;tif_quality&gt;",'Raw Metadata'!K66,"&lt;/tif_quality&gt;")</f>
        <v>&lt;tif_quality&gt;300 dpi&lt;/tif_quality&gt;</v>
      </c>
      <c r="W67" t="str">
        <f>CONCATENATE("&lt;jpg_quality&gt;",'Raw Metadata'!L66,"&lt;/jpg_quality&gt;")</f>
        <v>&lt;jpg_quality&gt;300 dpi&lt;/jpg_quality&gt;</v>
      </c>
      <c r="X67" t="str">
        <f>CONCATENATE("&lt;details&gt;",'Raw Metadata'!M66,,,"&lt;/details&gt;")</f>
        <v>&lt;details&gt;myp_record_details.html#65&lt;/details&gt;</v>
      </c>
      <c r="Y67" t="str">
        <f>CONCATENATE("&lt;rights&gt;",'Raw Metadata'!X66,"&lt;/rights&gt;")</f>
        <v>&lt;rights&gt;This work is licensed under a Creative Commons license, available for viewing at http://creativecommons.org/licenses/by-nc/2.0/&lt;/rights&gt;</v>
      </c>
      <c r="Z67" t="str">
        <f>CONCATENATE("&lt;wordlist_no_repetition&gt;",'Raw Metadata'!Z66,"&lt;/wordlist_no_repetition&gt;")</f>
        <v>&lt;wordlist_no_repetition&gt;&lt;/wordlist_no_repetition&gt;</v>
      </c>
      <c r="AA67" t="str">
        <f>CONCATENATE("&lt;link_within_wordlist&gt;",'Raw Metadata'!AB66,"&lt;/link_within_wordlist&gt;")</f>
        <v>&lt;link_within_wordlist&gt;myp_word-list_1995_17.html#70&lt;/link_within_wordlist&gt;</v>
      </c>
      <c r="AB67" t="s">
        <v>16</v>
      </c>
    </row>
    <row r="68" spans="1:28" ht="20.25">
      <c r="A68" t="s">
        <v>15</v>
      </c>
      <c r="B68" t="str">
        <f>CONCATENATE("&lt;entry&gt;",'Raw Metadata'!A67,"&lt;/entry&gt;")</f>
        <v>&lt;entry&gt;66&lt;/entry&gt;</v>
      </c>
      <c r="C68" t="str">
        <f>CONCATENATE("&lt;lang_name&gt;",'Raw Metadata'!N67,"&lt;/lang_name&gt;")</f>
        <v>&lt;lang_name&gt;Piraha&lt;/lang_name&gt;</v>
      </c>
      <c r="D68" t="str">
        <f>CONCATENATE("&lt;sil_code&gt;",'Raw Metadata'!O67,"&lt;/sil_code&gt;")</f>
        <v>&lt;sil_code&gt;MYP&lt;/sil_code&gt;</v>
      </c>
      <c r="E68" t="str">
        <f>CONCATENATE("&lt;content&gt;",'Raw Metadata'!P67,"&lt;/content&gt;")</f>
        <v>&lt;content&gt;Word List&lt;/content&gt;</v>
      </c>
      <c r="F68" t="str">
        <f>CONCATENATE("&lt;recording_location&gt;",'Raw Metadata'!Q67,"&lt;/recording_location&gt;")</f>
        <v>&lt;recording_location&gt;Pirahã Settlement, Brazil&lt;/recording_location&gt;</v>
      </c>
      <c r="G68" t="str">
        <f>CONCATENATE("&lt;recording_date&gt;",'Raw Metadata'!R67,"&lt;/recording_date&gt;")</f>
        <v>&lt;recording_date&gt;17 July, 1995&lt;/recording_date&gt;</v>
      </c>
      <c r="H68" t="str">
        <f>CONCATENATE("&lt;fieldworkers&gt;",'Raw Metadata'!S67,"&lt;/fieldworkers&gt;")</f>
        <v>&lt;fieldworkers&gt;Peter Ladefoged, Daniel Everett, Keren Everett&lt;/fieldworkers&gt;</v>
      </c>
      <c r="I68" t="str">
        <f>CONCATENATE("&lt;speakers&gt;",'Raw Metadata'!T67,"&lt;/speakers&gt;")</f>
        <v>&lt;speakers&gt;Xíaópai (F)&lt;/speakers&gt;</v>
      </c>
      <c r="J68" t="str">
        <f>CONCATENATE("&lt;filename_audio&gt;",'Raw Metadata'!B67,"&lt;/filename_audio&gt;")</f>
        <v>&lt;filename_audio&gt;myp_word-list_1995_66&lt;/filename_audio&gt;</v>
      </c>
      <c r="K68" t="str">
        <f>CONCATENATE("&lt;filename_wav&gt;",'Raw Metadata'!C67,"&lt;/filename_wav&gt;")</f>
        <v>&lt;filename_wav&gt;myp_word-list_1995_66.wav&lt;/filename_wav&gt;</v>
      </c>
      <c r="L68" t="str">
        <f>CONCATENATE("&lt;filename_mp3&gt;",'Raw Metadata'!D67,"&lt;/filename_mp3&gt;")</f>
        <v>&lt;filename_mp3&gt;myp_word-list_1995_66.mp3&lt;/filename_mp3&gt;</v>
      </c>
      <c r="M68" t="str">
        <f>CONCATENATE("&lt;wav_quality&gt;",'Raw Metadata'!U67,"&lt;/wav_quality&gt;")</f>
        <v>&lt;wav_quality&gt;48K, 16-bit sound depth (bit rate=768 kbps)&lt;/wav_quality&gt;</v>
      </c>
      <c r="N68" t="str">
        <f>CONCATENATE("&lt;mp3_quality&gt;",'Raw Metadata'!V67,"&lt;/mp3_quality&gt;")</f>
        <v>&lt;mp3_quality&gt;56 kpbs&lt;/mp3_quality&gt;</v>
      </c>
      <c r="O68" t="str">
        <f>CONCATENATE("&lt;original_medium&gt;",'Raw Metadata'!W67,"&lt;/original_medium&gt;")</f>
        <v>&lt;original_medium&gt;48K DAT&lt;/original_medium&gt;</v>
      </c>
      <c r="P68" t="str">
        <f>CONCATENATE("&lt;wordlist&gt;",'Raw Metadata'!E67,"&lt;/wordlist&gt;")</f>
        <v>&lt;wordlist&gt;myp_word-list_1995_17.html&lt;/wordlist&gt;</v>
      </c>
      <c r="Q68" t="str">
        <f>CONCATENATE("&lt;wordlist_entries&gt;",'Raw Metadata'!F67,"&lt;/wordlist_entries&gt;")</f>
        <v>&lt;wordlist_entries&gt;92 - 132&lt;/wordlist_entries&gt;</v>
      </c>
      <c r="R68" t="str">
        <f>CONCATENATE("&lt;image_tif&gt;",'Raw Metadata'!I67,"&lt;/image_tif&gt;")</f>
        <v>&lt;image_tif&gt;myp_word-list_1995_78.tif&lt;/image_tif&gt;</v>
      </c>
      <c r="S68" t="str">
        <f>CONCATENATE("&lt;image_tif2&gt;",'Raw Metadata'!J67,"&lt;/image_tif2&gt;")</f>
        <v>&lt;image_tif2&gt;myp_word-list_1995_79.tif&lt;/image_tif2&gt;</v>
      </c>
      <c r="T68" t="str">
        <f>CONCATENATE("&lt;image_jpg&gt;",'Raw Metadata'!G67,"&lt;/image_jpg&gt;")</f>
        <v>&lt;image_jpg&gt;myp_word-list_1995_78.jpg&lt;/image_jpg&gt;</v>
      </c>
      <c r="U68" t="str">
        <f>CONCATENATE("&lt;image_jpg2&gt;",'Raw Metadata'!H67,"&lt;/image_jpg2&gt;")</f>
        <v>&lt;image_jpg2&gt;myp_word-list_1995_79.jpg&lt;/image_jpg2&gt;</v>
      </c>
      <c r="V68" t="str">
        <f>CONCATENATE("&lt;tif_quality&gt;",'Raw Metadata'!K67,"&lt;/tif_quality&gt;")</f>
        <v>&lt;tif_quality&gt;300 dpi&lt;/tif_quality&gt;</v>
      </c>
      <c r="W68" t="str">
        <f>CONCATENATE("&lt;jpg_quality&gt;",'Raw Metadata'!L67,"&lt;/jpg_quality&gt;")</f>
        <v>&lt;jpg_quality&gt;300 dpi&lt;/jpg_quality&gt;</v>
      </c>
      <c r="X68" t="str">
        <f>CONCATENATE("&lt;details&gt;",'Raw Metadata'!M67,,,"&lt;/details&gt;")</f>
        <v>&lt;details&gt;myp_record_details.html#66&lt;/details&gt;</v>
      </c>
      <c r="Y68" t="str">
        <f>CONCATENATE("&lt;rights&gt;",'Raw Metadata'!X67,"&lt;/rights&gt;")</f>
        <v>&lt;rights&gt;This work is licensed under a Creative Commons license, available for viewing at http://creativecommons.org/licenses/by-nc/2.0/&lt;/rights&gt;</v>
      </c>
      <c r="Z68" t="str">
        <f>CONCATENATE("&lt;wordlist_no_repetition&gt;",'Raw Metadata'!Z67,"&lt;/wordlist_no_repetition&gt;")</f>
        <v>&lt;wordlist_no_repetition&gt;&lt;/wordlist_no_repetition&gt;</v>
      </c>
      <c r="AA68" t="str">
        <f>CONCATENATE("&lt;link_within_wordlist&gt;",'Raw Metadata'!AB67,"&lt;/link_within_wordlist&gt;")</f>
        <v>&lt;link_within_wordlist&gt;myp_word-list_1995_17.html#92&lt;/link_within_wordlist&gt;</v>
      </c>
      <c r="AB68" t="s">
        <v>16</v>
      </c>
    </row>
    <row r="69" spans="1:28" ht="20.25">
      <c r="A69" t="s">
        <v>15</v>
      </c>
      <c r="B69" t="str">
        <f>CONCATENATE("&lt;entry&gt;",'Raw Metadata'!A68,"&lt;/entry&gt;")</f>
        <v>&lt;entry&gt;67&lt;/entry&gt;</v>
      </c>
      <c r="C69" t="str">
        <f>CONCATENATE("&lt;lang_name&gt;",'Raw Metadata'!N68,"&lt;/lang_name&gt;")</f>
        <v>&lt;lang_name&gt;Piraha&lt;/lang_name&gt;</v>
      </c>
      <c r="D69" t="str">
        <f>CONCATENATE("&lt;sil_code&gt;",'Raw Metadata'!O68,"&lt;/sil_code&gt;")</f>
        <v>&lt;sil_code&gt;MYP&lt;/sil_code&gt;</v>
      </c>
      <c r="E69" t="str">
        <f>CONCATENATE("&lt;content&gt;",'Raw Metadata'!P68,"&lt;/content&gt;")</f>
        <v>&lt;content&gt;Word List&lt;/content&gt;</v>
      </c>
      <c r="F69" t="str">
        <f>CONCATENATE("&lt;recording_location&gt;",'Raw Metadata'!Q68,"&lt;/recording_location&gt;")</f>
        <v>&lt;recording_location&gt;Pirahã Settlement, Brazil&lt;/recording_location&gt;</v>
      </c>
      <c r="G69" t="str">
        <f>CONCATENATE("&lt;recording_date&gt;",'Raw Metadata'!R68,"&lt;/recording_date&gt;")</f>
        <v>&lt;recording_date&gt;17 July, 1995&lt;/recording_date&gt;</v>
      </c>
      <c r="H69" t="str">
        <f>CONCATENATE("&lt;fieldworkers&gt;",'Raw Metadata'!S68,"&lt;/fieldworkers&gt;")</f>
        <v>&lt;fieldworkers&gt;Peter Ladefoged, Daniel Everett, Keren Everett&lt;/fieldworkers&gt;</v>
      </c>
      <c r="I69" t="str">
        <f>CONCATENATE("&lt;speakers&gt;",'Raw Metadata'!T68,"&lt;/speakers&gt;")</f>
        <v>&lt;speakers&gt;Xíaópai (F)&lt;/speakers&gt;</v>
      </c>
      <c r="J69" t="str">
        <f>CONCATENATE("&lt;filename_audio&gt;",'Raw Metadata'!B68,"&lt;/filename_audio&gt;")</f>
        <v>&lt;filename_audio&gt;myp_word-list_1995_67&lt;/filename_audio&gt;</v>
      </c>
      <c r="K69" t="str">
        <f>CONCATENATE("&lt;filename_wav&gt;",'Raw Metadata'!C68,"&lt;/filename_wav&gt;")</f>
        <v>&lt;filename_wav&gt;myp_word-list_1995_67.wav&lt;/filename_wav&gt;</v>
      </c>
      <c r="L69" t="str">
        <f>CONCATENATE("&lt;filename_mp3&gt;",'Raw Metadata'!D68,"&lt;/filename_mp3&gt;")</f>
        <v>&lt;filename_mp3&gt;myp_word-list_1995_67.mp3&lt;/filename_mp3&gt;</v>
      </c>
      <c r="M69" t="str">
        <f>CONCATENATE("&lt;wav_quality&gt;",'Raw Metadata'!U68,"&lt;/wav_quality&gt;")</f>
        <v>&lt;wav_quality&gt;48K, 16-bit sound depth (bit rate=768 kbps)&lt;/wav_quality&gt;</v>
      </c>
      <c r="N69" t="str">
        <f>CONCATENATE("&lt;mp3_quality&gt;",'Raw Metadata'!V68,"&lt;/mp3_quality&gt;")</f>
        <v>&lt;mp3_quality&gt;56 kpbs&lt;/mp3_quality&gt;</v>
      </c>
      <c r="O69" t="str">
        <f>CONCATENATE("&lt;original_medium&gt;",'Raw Metadata'!W68,"&lt;/original_medium&gt;")</f>
        <v>&lt;original_medium&gt;48K DAT&lt;/original_medium&gt;</v>
      </c>
      <c r="P69" t="str">
        <f>CONCATENATE("&lt;wordlist&gt;",'Raw Metadata'!E68,"&lt;/wordlist&gt;")</f>
        <v>&lt;wordlist&gt;myp_word-list_1995_17.html&lt;/wordlist&gt;</v>
      </c>
      <c r="Q69" t="str">
        <f>CONCATENATE("&lt;wordlist_entries&gt;",'Raw Metadata'!F68,"&lt;/wordlist_entries&gt;")</f>
        <v>&lt;wordlist_entries&gt;133 - 150&lt;/wordlist_entries&gt;</v>
      </c>
      <c r="R69" t="str">
        <f>CONCATENATE("&lt;image_tif&gt;",'Raw Metadata'!I68,"&lt;/image_tif&gt;")</f>
        <v>&lt;image_tif&gt;myp_word-list_1995_80&lt;/image_tif&gt;</v>
      </c>
      <c r="S69" t="str">
        <f>CONCATENATE("&lt;image_tif2&gt;",'Raw Metadata'!J68,"&lt;/image_tif2&gt;")</f>
        <v>&lt;image_tif2&gt;&lt;/image_tif2&gt;</v>
      </c>
      <c r="T69" t="str">
        <f>CONCATENATE("&lt;image_jpg&gt;",'Raw Metadata'!G68,"&lt;/image_jpg&gt;")</f>
        <v>&lt;image_jpg&gt;myp_word-list_1995_80&lt;/image_jpg&gt;</v>
      </c>
      <c r="U69" t="str">
        <f>CONCATENATE("&lt;image_jpg2&gt;",'Raw Metadata'!H68,"&lt;/image_jpg2&gt;")</f>
        <v>&lt;image_jpg2&gt;&lt;/image_jpg2&gt;</v>
      </c>
      <c r="V69" t="str">
        <f>CONCATENATE("&lt;tif_quality&gt;",'Raw Metadata'!K68,"&lt;/tif_quality&gt;")</f>
        <v>&lt;tif_quality&gt;300 dpi&lt;/tif_quality&gt;</v>
      </c>
      <c r="W69" t="str">
        <f>CONCATENATE("&lt;jpg_quality&gt;",'Raw Metadata'!L68,"&lt;/jpg_quality&gt;")</f>
        <v>&lt;jpg_quality&gt;300 dpi&lt;/jpg_quality&gt;</v>
      </c>
      <c r="X69" t="str">
        <f>CONCATENATE("&lt;details&gt;",'Raw Metadata'!M68,,,"&lt;/details&gt;")</f>
        <v>&lt;details&gt;myp_record_details.html#67&lt;/details&gt;</v>
      </c>
      <c r="Y69" t="str">
        <f>CONCATENATE("&lt;rights&gt;",'Raw Metadata'!X68,"&lt;/rights&gt;")</f>
        <v>&lt;rights&gt;This work is licensed under a Creative Commons license, available for viewing at http://creativecommons.org/licenses/by-nc/2.0/&lt;/rights&gt;</v>
      </c>
      <c r="Z69" t="str">
        <f>CONCATENATE("&lt;wordlist_no_repetition&gt;",'Raw Metadata'!Z68,"&lt;/wordlist_no_repetition&gt;")</f>
        <v>&lt;wordlist_no_repetition&gt;&lt;/wordlist_no_repetition&gt;</v>
      </c>
      <c r="AA69" t="str">
        <f>CONCATENATE("&lt;link_within_wordlist&gt;",'Raw Metadata'!AB68,"&lt;/link_within_wordlist&gt;")</f>
        <v>&lt;link_within_wordlist&gt;myp_word-list_1995_17.html#133&lt;/link_within_wordlist&gt;</v>
      </c>
      <c r="AB69" t="s">
        <v>16</v>
      </c>
    </row>
    <row r="70" spans="1:28" ht="20.25">
      <c r="A70" t="s">
        <v>15</v>
      </c>
      <c r="B70" t="str">
        <f>CONCATENATE("&lt;entry&gt;",'Raw Metadata'!A69,"&lt;/entry&gt;")</f>
        <v>&lt;entry&gt;68&lt;/entry&gt;</v>
      </c>
      <c r="C70" t="str">
        <f>CONCATENATE("&lt;lang_name&gt;",'Raw Metadata'!N69,"&lt;/lang_name&gt;")</f>
        <v>&lt;lang_name&gt;Piraha&lt;/lang_name&gt;</v>
      </c>
      <c r="D70" t="str">
        <f>CONCATENATE("&lt;sil_code&gt;",'Raw Metadata'!O69,"&lt;/sil_code&gt;")</f>
        <v>&lt;sil_code&gt;MYP&lt;/sil_code&gt;</v>
      </c>
      <c r="E70" t="str">
        <f>CONCATENATE("&lt;content&gt;",'Raw Metadata'!P69,"&lt;/content&gt;")</f>
        <v>&lt;content&gt;Word List&lt;/content&gt;</v>
      </c>
      <c r="F70" t="str">
        <f>CONCATENATE("&lt;recording_location&gt;",'Raw Metadata'!Q69,"&lt;/recording_location&gt;")</f>
        <v>&lt;recording_location&gt;Pirahã Settlement, Brazil&lt;/recording_location&gt;</v>
      </c>
      <c r="G70" t="str">
        <f>CONCATENATE("&lt;recording_date&gt;",'Raw Metadata'!R69,"&lt;/recording_date&gt;")</f>
        <v>&lt;recording_date&gt;17 July, 1995&lt;/recording_date&gt;</v>
      </c>
      <c r="H70" t="str">
        <f>CONCATENATE("&lt;fieldworkers&gt;",'Raw Metadata'!S69,"&lt;/fieldworkers&gt;")</f>
        <v>&lt;fieldworkers&gt;Peter Ladefoged, Daniel Everett, Keren Everett&lt;/fieldworkers&gt;</v>
      </c>
      <c r="I70" t="str">
        <f>CONCATENATE("&lt;speakers&gt;",'Raw Metadata'!T69,"&lt;/speakers&gt;")</f>
        <v>&lt;speakers&gt;Hixahoíxoí (M)&lt;/speakers&gt;</v>
      </c>
      <c r="J70" t="str">
        <f>CONCATENATE("&lt;filename_audio&gt;",'Raw Metadata'!B69,"&lt;/filename_audio&gt;")</f>
        <v>&lt;filename_audio&gt;myp_word-list_1995_68&lt;/filename_audio&gt;</v>
      </c>
      <c r="K70" t="str">
        <f>CONCATENATE("&lt;filename_wav&gt;",'Raw Metadata'!C69,"&lt;/filename_wav&gt;")</f>
        <v>&lt;filename_wav&gt;myp_word-list_1995_68.wav&lt;/filename_wav&gt;</v>
      </c>
      <c r="L70" t="str">
        <f>CONCATENATE("&lt;filename_mp3&gt;",'Raw Metadata'!D69,"&lt;/filename_mp3&gt;")</f>
        <v>&lt;filename_mp3&gt;myp_word-list_1995_68.mp3&lt;/filename_mp3&gt;</v>
      </c>
      <c r="M70" t="str">
        <f>CONCATENATE("&lt;wav_quality&gt;",'Raw Metadata'!U69,"&lt;/wav_quality&gt;")</f>
        <v>&lt;wav_quality&gt;48K, 16-bit sound depth (bit rate=768 kbps)&lt;/wav_quality&gt;</v>
      </c>
      <c r="N70" t="str">
        <f>CONCATENATE("&lt;mp3_quality&gt;",'Raw Metadata'!V69,"&lt;/mp3_quality&gt;")</f>
        <v>&lt;mp3_quality&gt;56 kpbs&lt;/mp3_quality&gt;</v>
      </c>
      <c r="O70" t="str">
        <f>CONCATENATE("&lt;original_medium&gt;",'Raw Metadata'!W69,"&lt;/original_medium&gt;")</f>
        <v>&lt;original_medium&gt;48K DAT&lt;/original_medium&gt;</v>
      </c>
      <c r="P70" t="str">
        <f>CONCATENATE("&lt;wordlist&gt;",'Raw Metadata'!E69,"&lt;/wordlist&gt;")</f>
        <v>&lt;wordlist&gt;myp_word-list_1995_18.html&lt;/wordlist&gt;</v>
      </c>
      <c r="Q70" t="str">
        <f>CONCATENATE("&lt;wordlist_entries&gt;",'Raw Metadata'!F69,"&lt;/wordlist_entries&gt;")</f>
        <v>&lt;wordlist_entries&gt;1 - 42&lt;/wordlist_entries&gt;</v>
      </c>
      <c r="R70" t="str">
        <f>CONCATENATE("&lt;image_tif&gt;",'Raw Metadata'!I69,"&lt;/image_tif&gt;")</f>
        <v>&lt;image_tif&gt;myp_word-list_1995_81.tif&lt;/image_tif&gt;</v>
      </c>
      <c r="S70" t="str">
        <f>CONCATENATE("&lt;image_tif2&gt;",'Raw Metadata'!J69,"&lt;/image_tif2&gt;")</f>
        <v>&lt;image_tif2&gt;myp_word-list_1995_82.tif&lt;/image_tif2&gt;</v>
      </c>
      <c r="T70" t="str">
        <f>CONCATENATE("&lt;image_jpg&gt;",'Raw Metadata'!G69,"&lt;/image_jpg&gt;")</f>
        <v>&lt;image_jpg&gt;myp_word-list_1995_81.jpg&lt;/image_jpg&gt;</v>
      </c>
      <c r="U70" t="str">
        <f>CONCATENATE("&lt;image_jpg2&gt;",'Raw Metadata'!H69,"&lt;/image_jpg2&gt;")</f>
        <v>&lt;image_jpg2&gt;myp_word-list_1995_82.jpg&lt;/image_jpg2&gt;</v>
      </c>
      <c r="V70" t="str">
        <f>CONCATENATE("&lt;tif_quality&gt;",'Raw Metadata'!K69,"&lt;/tif_quality&gt;")</f>
        <v>&lt;tif_quality&gt;300 dpi&lt;/tif_quality&gt;</v>
      </c>
      <c r="W70" t="str">
        <f>CONCATENATE("&lt;jpg_quality&gt;",'Raw Metadata'!L69,"&lt;/jpg_quality&gt;")</f>
        <v>&lt;jpg_quality&gt;300 dpi&lt;/jpg_quality&gt;</v>
      </c>
      <c r="X70" t="str">
        <f>CONCATENATE("&lt;details&gt;",'Raw Metadata'!M69,,,"&lt;/details&gt;")</f>
        <v>&lt;details&gt;myp_record_details.html#68&lt;/details&gt;</v>
      </c>
      <c r="Y70" t="str">
        <f>CONCATENATE("&lt;rights&gt;",'Raw Metadata'!X69,"&lt;/rights&gt;")</f>
        <v>&lt;rights&gt;This work is licensed under a Creative Commons license, available for viewing at http://creativecommons.org/licenses/by-nc/2.0/&lt;/rights&gt;</v>
      </c>
      <c r="Z70" t="str">
        <f>CONCATENATE("&lt;wordlist_no_repetition&gt;",'Raw Metadata'!Z69,"&lt;/wordlist_no_repetition&gt;")</f>
        <v>&lt;wordlist_no_repetition&gt;myp_word-list_1995_18.html&lt;/wordlist_no_repetition&gt;</v>
      </c>
      <c r="AA70" t="str">
        <f>CONCATENATE("&lt;link_within_wordlist&gt;",'Raw Metadata'!AB69,"&lt;/link_within_wordlist&gt;")</f>
        <v>&lt;link_within_wordlist&gt;myp_word-list_1995_18.html#1&lt;/link_within_wordlist&gt;</v>
      </c>
      <c r="AB70" t="s">
        <v>16</v>
      </c>
    </row>
    <row r="71" spans="1:28" ht="20.25">
      <c r="A71" t="s">
        <v>15</v>
      </c>
      <c r="B71" t="str">
        <f>CONCATENATE("&lt;entry&gt;",'Raw Metadata'!A70,"&lt;/entry&gt;")</f>
        <v>&lt;entry&gt;69&lt;/entry&gt;</v>
      </c>
      <c r="C71" t="str">
        <f>CONCATENATE("&lt;lang_name&gt;",'Raw Metadata'!N70,"&lt;/lang_name&gt;")</f>
        <v>&lt;lang_name&gt;Piraha&lt;/lang_name&gt;</v>
      </c>
      <c r="D71" t="str">
        <f>CONCATENATE("&lt;sil_code&gt;",'Raw Metadata'!O70,"&lt;/sil_code&gt;")</f>
        <v>&lt;sil_code&gt;MYP&lt;/sil_code&gt;</v>
      </c>
      <c r="E71" t="str">
        <f>CONCATENATE("&lt;content&gt;",'Raw Metadata'!P70,"&lt;/content&gt;")</f>
        <v>&lt;content&gt;Word List&lt;/content&gt;</v>
      </c>
      <c r="F71" t="str">
        <f>CONCATENATE("&lt;recording_location&gt;",'Raw Metadata'!Q70,"&lt;/recording_location&gt;")</f>
        <v>&lt;recording_location&gt;Pirahã Settlement, Brazil&lt;/recording_location&gt;</v>
      </c>
      <c r="G71" t="str">
        <f>CONCATENATE("&lt;recording_date&gt;",'Raw Metadata'!R70,"&lt;/recording_date&gt;")</f>
        <v>&lt;recording_date&gt;17 July, 1995&lt;/recording_date&gt;</v>
      </c>
      <c r="H71" t="str">
        <f>CONCATENATE("&lt;fieldworkers&gt;",'Raw Metadata'!S70,"&lt;/fieldworkers&gt;")</f>
        <v>&lt;fieldworkers&gt;Peter Ladefoged, Daniel Everett, Keren Everett&lt;/fieldworkers&gt;</v>
      </c>
      <c r="I71" t="str">
        <f>CONCATENATE("&lt;speakers&gt;",'Raw Metadata'!T70,"&lt;/speakers&gt;")</f>
        <v>&lt;speakers&gt;Hixahoíxoí (M)&lt;/speakers&gt;</v>
      </c>
      <c r="J71" t="str">
        <f>CONCATENATE("&lt;filename_audio&gt;",'Raw Metadata'!B70,"&lt;/filename_audio&gt;")</f>
        <v>&lt;filename_audio&gt;myp_word-list_1995_69&lt;/filename_audio&gt;</v>
      </c>
      <c r="K71" t="str">
        <f>CONCATENATE("&lt;filename_wav&gt;",'Raw Metadata'!C70,"&lt;/filename_wav&gt;")</f>
        <v>&lt;filename_wav&gt;myp_word-list_1995_69.wav&lt;/filename_wav&gt;</v>
      </c>
      <c r="L71" t="str">
        <f>CONCATENATE("&lt;filename_mp3&gt;",'Raw Metadata'!D70,"&lt;/filename_mp3&gt;")</f>
        <v>&lt;filename_mp3&gt;myp_word-list_1995_69.mp3&lt;/filename_mp3&gt;</v>
      </c>
      <c r="M71" t="str">
        <f>CONCATENATE("&lt;wav_quality&gt;",'Raw Metadata'!U70,"&lt;/wav_quality&gt;")</f>
        <v>&lt;wav_quality&gt;48K, 16-bit sound depth (bit rate=768 kbps)&lt;/wav_quality&gt;</v>
      </c>
      <c r="N71" t="str">
        <f>CONCATENATE("&lt;mp3_quality&gt;",'Raw Metadata'!V70,"&lt;/mp3_quality&gt;")</f>
        <v>&lt;mp3_quality&gt;56 kpbs&lt;/mp3_quality&gt;</v>
      </c>
      <c r="O71" t="str">
        <f>CONCATENATE("&lt;original_medium&gt;",'Raw Metadata'!W70,"&lt;/original_medium&gt;")</f>
        <v>&lt;original_medium&gt;48K DAT&lt;/original_medium&gt;</v>
      </c>
      <c r="P71" t="str">
        <f>CONCATENATE("&lt;wordlist&gt;",'Raw Metadata'!E70,"&lt;/wordlist&gt;")</f>
        <v>&lt;wordlist&gt;myp_word-list_1995_18.html&lt;/wordlist&gt;</v>
      </c>
      <c r="Q71" t="str">
        <f>CONCATENATE("&lt;wordlist_entries&gt;",'Raw Metadata'!F70,"&lt;/wordlist_entries&gt;")</f>
        <v>&lt;wordlist_entries&gt;43 - 69&lt;/wordlist_entries&gt;</v>
      </c>
      <c r="R71" t="str">
        <f>CONCATENATE("&lt;image_tif&gt;",'Raw Metadata'!I70,"&lt;/image_tif&gt;")</f>
        <v>&lt;image_tif&gt;myp_word-list_1995_82.tif&lt;/image_tif&gt;</v>
      </c>
      <c r="S71" t="str">
        <f>CONCATENATE("&lt;image_tif2&gt;",'Raw Metadata'!J70,"&lt;/image_tif2&gt;")</f>
        <v>&lt;image_tif2&gt;myp_word-list_1995_83.tif&lt;/image_tif2&gt;</v>
      </c>
      <c r="T71" t="str">
        <f>CONCATENATE("&lt;image_jpg&gt;",'Raw Metadata'!G70,"&lt;/image_jpg&gt;")</f>
        <v>&lt;image_jpg&gt;myp_word-list_1995_82.jpg&lt;/image_jpg&gt;</v>
      </c>
      <c r="U71" t="str">
        <f>CONCATENATE("&lt;image_jpg2&gt;",'Raw Metadata'!H70,"&lt;/image_jpg2&gt;")</f>
        <v>&lt;image_jpg2&gt;myp_word-list_1995_83.jpg&lt;/image_jpg2&gt;</v>
      </c>
      <c r="V71" t="str">
        <f>CONCATENATE("&lt;tif_quality&gt;",'Raw Metadata'!K70,"&lt;/tif_quality&gt;")</f>
        <v>&lt;tif_quality&gt;300 dpi&lt;/tif_quality&gt;</v>
      </c>
      <c r="W71" t="str">
        <f>CONCATENATE("&lt;jpg_quality&gt;",'Raw Metadata'!L70,"&lt;/jpg_quality&gt;")</f>
        <v>&lt;jpg_quality&gt;300 dpi&lt;/jpg_quality&gt;</v>
      </c>
      <c r="X71" t="str">
        <f>CONCATENATE("&lt;details&gt;",'Raw Metadata'!M70,,,"&lt;/details&gt;")</f>
        <v>&lt;details&gt;myp_record_details.html#69&lt;/details&gt;</v>
      </c>
      <c r="Y71" t="str">
        <f>CONCATENATE("&lt;rights&gt;",'Raw Metadata'!X70,"&lt;/rights&gt;")</f>
        <v>&lt;rights&gt;This work is licensed under a Creative Commons license, available for viewing at http://creativecommons.org/licenses/by-nc/2.0/&lt;/rights&gt;</v>
      </c>
      <c r="Z71" t="str">
        <f>CONCATENATE("&lt;wordlist_no_repetition&gt;",'Raw Metadata'!Z70,"&lt;/wordlist_no_repetition&gt;")</f>
        <v>&lt;wordlist_no_repetition&gt;&lt;/wordlist_no_repetition&gt;</v>
      </c>
      <c r="AA71" t="str">
        <f>CONCATENATE("&lt;link_within_wordlist&gt;",'Raw Metadata'!AB70,"&lt;/link_within_wordlist&gt;")</f>
        <v>&lt;link_within_wordlist&gt;myp_word-list_1995_18.html#43&lt;/link_within_wordlist&gt;</v>
      </c>
      <c r="AB71" t="s">
        <v>16</v>
      </c>
    </row>
    <row r="72" spans="1:28" ht="20.25">
      <c r="A72" t="s">
        <v>15</v>
      </c>
      <c r="B72" t="str">
        <f>CONCATENATE("&lt;entry&gt;",'Raw Metadata'!A71,"&lt;/entry&gt;")</f>
        <v>&lt;entry&gt;70&lt;/entry&gt;</v>
      </c>
      <c r="C72" t="str">
        <f>CONCATENATE("&lt;lang_name&gt;",'Raw Metadata'!N71,"&lt;/lang_name&gt;")</f>
        <v>&lt;lang_name&gt;Piraha&lt;/lang_name&gt;</v>
      </c>
      <c r="D72" t="str">
        <f>CONCATENATE("&lt;sil_code&gt;",'Raw Metadata'!O71,"&lt;/sil_code&gt;")</f>
        <v>&lt;sil_code&gt;MYP&lt;/sil_code&gt;</v>
      </c>
      <c r="E72" t="str">
        <f>CONCATENATE("&lt;content&gt;",'Raw Metadata'!P71,"&lt;/content&gt;")</f>
        <v>&lt;content&gt;Word List&lt;/content&gt;</v>
      </c>
      <c r="F72" t="str">
        <f>CONCATENATE("&lt;recording_location&gt;",'Raw Metadata'!Q71,"&lt;/recording_location&gt;")</f>
        <v>&lt;recording_location&gt;Pirahã Settlement, Brazil&lt;/recording_location&gt;</v>
      </c>
      <c r="G72" t="str">
        <f>CONCATENATE("&lt;recording_date&gt;",'Raw Metadata'!R71,"&lt;/recording_date&gt;")</f>
        <v>&lt;recording_date&gt;17 July, 1995&lt;/recording_date&gt;</v>
      </c>
      <c r="H72" t="str">
        <f>CONCATENATE("&lt;fieldworkers&gt;",'Raw Metadata'!S71,"&lt;/fieldworkers&gt;")</f>
        <v>&lt;fieldworkers&gt;Peter Ladefoged, Daniel Everett, Keren Everett&lt;/fieldworkers&gt;</v>
      </c>
      <c r="I72" t="str">
        <f>CONCATENATE("&lt;speakers&gt;",'Raw Metadata'!T71,"&lt;/speakers&gt;")</f>
        <v>&lt;speakers&gt;Hixahoíxoí (M)&lt;/speakers&gt;</v>
      </c>
      <c r="J72" t="str">
        <f>CONCATENATE("&lt;filename_audio&gt;",'Raw Metadata'!B71,"&lt;/filename_audio&gt;")</f>
        <v>&lt;filename_audio&gt;myp_word-list_1995_70&lt;/filename_audio&gt;</v>
      </c>
      <c r="K72" t="str">
        <f>CONCATENATE("&lt;filename_wav&gt;",'Raw Metadata'!C71,"&lt;/filename_wav&gt;")</f>
        <v>&lt;filename_wav&gt;myp_word-list_1995_70.wav&lt;/filename_wav&gt;</v>
      </c>
      <c r="L72" t="str">
        <f>CONCATENATE("&lt;filename_mp3&gt;",'Raw Metadata'!D71,"&lt;/filename_mp3&gt;")</f>
        <v>&lt;filename_mp3&gt;myp_word-list_1995_70.mp3&lt;/filename_mp3&gt;</v>
      </c>
      <c r="M72" t="str">
        <f>CONCATENATE("&lt;wav_quality&gt;",'Raw Metadata'!U71,"&lt;/wav_quality&gt;")</f>
        <v>&lt;wav_quality&gt;48K, 16-bit sound depth (bit rate=768 kbps)&lt;/wav_quality&gt;</v>
      </c>
      <c r="N72" t="str">
        <f>CONCATENATE("&lt;mp3_quality&gt;",'Raw Metadata'!V71,"&lt;/mp3_quality&gt;")</f>
        <v>&lt;mp3_quality&gt;56 kpbs&lt;/mp3_quality&gt;</v>
      </c>
      <c r="O72" t="str">
        <f>CONCATENATE("&lt;original_medium&gt;",'Raw Metadata'!W71,"&lt;/original_medium&gt;")</f>
        <v>&lt;original_medium&gt;48K DAT&lt;/original_medium&gt;</v>
      </c>
      <c r="P72" t="str">
        <f>CONCATENATE("&lt;wordlist&gt;",'Raw Metadata'!E71,"&lt;/wordlist&gt;")</f>
        <v>&lt;wordlist&gt;myp_word-list_1995_18.html&lt;/wordlist&gt;</v>
      </c>
      <c r="Q72" t="str">
        <f>CONCATENATE("&lt;wordlist_entries&gt;",'Raw Metadata'!F71,"&lt;/wordlist_entries&gt;")</f>
        <v>&lt;wordlist_entries&gt;70 - 91&lt;/wordlist_entries&gt;</v>
      </c>
      <c r="R72" t="str">
        <f>CONCATENATE("&lt;image_tif&gt;",'Raw Metadata'!I71,"&lt;/image_tif&gt;")</f>
        <v>&lt;image_tif&gt;myp_word-list_1995_84.tif&lt;/image_tif&gt;</v>
      </c>
      <c r="S72" t="str">
        <f>CONCATENATE("&lt;image_tif2&gt;",'Raw Metadata'!J71,"&lt;/image_tif2&gt;")</f>
        <v>&lt;image_tif2&gt;&lt;/image_tif2&gt;</v>
      </c>
      <c r="T72" t="str">
        <f>CONCATENATE("&lt;image_jpg&gt;",'Raw Metadata'!G71,"&lt;/image_jpg&gt;")</f>
        <v>&lt;image_jpg&gt;myp_word-list_1995_84.jpg&lt;/image_jpg&gt;</v>
      </c>
      <c r="U72" t="str">
        <f>CONCATENATE("&lt;image_jpg2&gt;",'Raw Metadata'!H71,"&lt;/image_jpg2&gt;")</f>
        <v>&lt;image_jpg2&gt;&lt;/image_jpg2&gt;</v>
      </c>
      <c r="V72" t="str">
        <f>CONCATENATE("&lt;tif_quality&gt;",'Raw Metadata'!K71,"&lt;/tif_quality&gt;")</f>
        <v>&lt;tif_quality&gt;300 dpi&lt;/tif_quality&gt;</v>
      </c>
      <c r="W72" t="str">
        <f>CONCATENATE("&lt;jpg_quality&gt;",'Raw Metadata'!L71,"&lt;/jpg_quality&gt;")</f>
        <v>&lt;jpg_quality&gt;300 dpi&lt;/jpg_quality&gt;</v>
      </c>
      <c r="X72" t="str">
        <f>CONCATENATE("&lt;details&gt;",'Raw Metadata'!M71,,,"&lt;/details&gt;")</f>
        <v>&lt;details&gt;myp_record_details.html#70&lt;/details&gt;</v>
      </c>
      <c r="Y72" t="str">
        <f>CONCATENATE("&lt;rights&gt;",'Raw Metadata'!X71,"&lt;/rights&gt;")</f>
        <v>&lt;rights&gt;This work is licensed under a Creative Commons license, available for viewing at http://creativecommons.org/licenses/by-nc/2.0/&lt;/rights&gt;</v>
      </c>
      <c r="Z72" t="str">
        <f>CONCATENATE("&lt;wordlist_no_repetition&gt;",'Raw Metadata'!Z71,"&lt;/wordlist_no_repetition&gt;")</f>
        <v>&lt;wordlist_no_repetition&gt;&lt;/wordlist_no_repetition&gt;</v>
      </c>
      <c r="AA72" t="str">
        <f>CONCATENATE("&lt;link_within_wordlist&gt;",'Raw Metadata'!AB71,"&lt;/link_within_wordlist&gt;")</f>
        <v>&lt;link_within_wordlist&gt;myp_word-list_1995_18.html#70&lt;/link_within_wordlist&gt;</v>
      </c>
      <c r="AB72" t="s">
        <v>16</v>
      </c>
    </row>
    <row r="73" spans="1:28" ht="20.25">
      <c r="A73" t="s">
        <v>15</v>
      </c>
      <c r="B73" t="str">
        <f>CONCATENATE("&lt;entry&gt;",'Raw Metadata'!A72,"&lt;/entry&gt;")</f>
        <v>&lt;entry&gt;71&lt;/entry&gt;</v>
      </c>
      <c r="C73" t="str">
        <f>CONCATENATE("&lt;lang_name&gt;",'Raw Metadata'!N72,"&lt;/lang_name&gt;")</f>
        <v>&lt;lang_name&gt;Piraha&lt;/lang_name&gt;</v>
      </c>
      <c r="D73" t="str">
        <f>CONCATENATE("&lt;sil_code&gt;",'Raw Metadata'!O72,"&lt;/sil_code&gt;")</f>
        <v>&lt;sil_code&gt;MYP&lt;/sil_code&gt;</v>
      </c>
      <c r="E73" t="str">
        <f>CONCATENATE("&lt;content&gt;",'Raw Metadata'!P72,"&lt;/content&gt;")</f>
        <v>&lt;content&gt;Word List&lt;/content&gt;</v>
      </c>
      <c r="F73" t="str">
        <f>CONCATENATE("&lt;recording_location&gt;",'Raw Metadata'!Q72,"&lt;/recording_location&gt;")</f>
        <v>&lt;recording_location&gt;Pirahã Settlement, Brazil&lt;/recording_location&gt;</v>
      </c>
      <c r="G73" t="str">
        <f>CONCATENATE("&lt;recording_date&gt;",'Raw Metadata'!R72,"&lt;/recording_date&gt;")</f>
        <v>&lt;recording_date&gt;17 July, 1995&lt;/recording_date&gt;</v>
      </c>
      <c r="H73" t="str">
        <f>CONCATENATE("&lt;fieldworkers&gt;",'Raw Metadata'!S72,"&lt;/fieldworkers&gt;")</f>
        <v>&lt;fieldworkers&gt;Peter Ladefoged, Daniel Everett, Keren Everett&lt;/fieldworkers&gt;</v>
      </c>
      <c r="I73" t="str">
        <f>CONCATENATE("&lt;speakers&gt;",'Raw Metadata'!T72,"&lt;/speakers&gt;")</f>
        <v>&lt;speakers&gt;Hixahoíxoí (M)&lt;/speakers&gt;</v>
      </c>
      <c r="J73" t="str">
        <f>CONCATENATE("&lt;filename_audio&gt;",'Raw Metadata'!B72,"&lt;/filename_audio&gt;")</f>
        <v>&lt;filename_audio&gt;myp_word-list_1995_71&lt;/filename_audio&gt;</v>
      </c>
      <c r="K73" t="str">
        <f>CONCATENATE("&lt;filename_wav&gt;",'Raw Metadata'!C72,"&lt;/filename_wav&gt;")</f>
        <v>&lt;filename_wav&gt;myp_word-list_1995_71.wav&lt;/filename_wav&gt;</v>
      </c>
      <c r="L73" t="str">
        <f>CONCATENATE("&lt;filename_mp3&gt;",'Raw Metadata'!D72,"&lt;/filename_mp3&gt;")</f>
        <v>&lt;filename_mp3&gt;myp_word-list_1995_71.mp3&lt;/filename_mp3&gt;</v>
      </c>
      <c r="M73" t="str">
        <f>CONCATENATE("&lt;wav_quality&gt;",'Raw Metadata'!U72,"&lt;/wav_quality&gt;")</f>
        <v>&lt;wav_quality&gt;48K, 16-bit sound depth (bit rate=768 kbps)&lt;/wav_quality&gt;</v>
      </c>
      <c r="N73" t="str">
        <f>CONCATENATE("&lt;mp3_quality&gt;",'Raw Metadata'!V72,"&lt;/mp3_quality&gt;")</f>
        <v>&lt;mp3_quality&gt;56 kpbs&lt;/mp3_quality&gt;</v>
      </c>
      <c r="O73" t="str">
        <f>CONCATENATE("&lt;original_medium&gt;",'Raw Metadata'!W72,"&lt;/original_medium&gt;")</f>
        <v>&lt;original_medium&gt;48K DAT&lt;/original_medium&gt;</v>
      </c>
      <c r="P73" t="str">
        <f>CONCATENATE("&lt;wordlist&gt;",'Raw Metadata'!E72,"&lt;/wordlist&gt;")</f>
        <v>&lt;wordlist&gt;myp_word-list_1995_18.html&lt;/wordlist&gt;</v>
      </c>
      <c r="Q73" t="str">
        <f>CONCATENATE("&lt;wordlist_entries&gt;",'Raw Metadata'!F72,"&lt;/wordlist_entries&gt;")</f>
        <v>&lt;wordlist_entries&gt;92 - 108&lt;/wordlist_entries&gt;</v>
      </c>
      <c r="R73" t="str">
        <f>CONCATENATE("&lt;image_tif&gt;",'Raw Metadata'!I72,"&lt;/image_tif&gt;")</f>
        <v>&lt;image_tif&gt;myp_word-list_1995_85.tif&lt;/image_tif&gt;</v>
      </c>
      <c r="S73" t="str">
        <f>CONCATENATE("&lt;image_tif2&gt;",'Raw Metadata'!J72,"&lt;/image_tif2&gt;")</f>
        <v>&lt;image_tif2&gt;myp_word-list_1995_86.tif&lt;/image_tif2&gt;</v>
      </c>
      <c r="T73" t="str">
        <f>CONCATENATE("&lt;image_jpg&gt;",'Raw Metadata'!G72,"&lt;/image_jpg&gt;")</f>
        <v>&lt;image_jpg&gt;myp_word-list_1995_85.jpg&lt;/image_jpg&gt;</v>
      </c>
      <c r="U73" t="str">
        <f>CONCATENATE("&lt;image_jpg2&gt;",'Raw Metadata'!H72,"&lt;/image_jpg2&gt;")</f>
        <v>&lt;image_jpg2&gt;myp_word-list_1995_86.jpg&lt;/image_jpg2&gt;</v>
      </c>
      <c r="V73" t="str">
        <f>CONCATENATE("&lt;tif_quality&gt;",'Raw Metadata'!K72,"&lt;/tif_quality&gt;")</f>
        <v>&lt;tif_quality&gt;300 dpi&lt;/tif_quality&gt;</v>
      </c>
      <c r="W73" t="str">
        <f>CONCATENATE("&lt;jpg_quality&gt;",'Raw Metadata'!L72,"&lt;/jpg_quality&gt;")</f>
        <v>&lt;jpg_quality&gt;300 dpi&lt;/jpg_quality&gt;</v>
      </c>
      <c r="X73" t="str">
        <f>CONCATENATE("&lt;details&gt;",'Raw Metadata'!M72,,,"&lt;/details&gt;")</f>
        <v>&lt;details&gt;myp_record_details.html#71&lt;/details&gt;</v>
      </c>
      <c r="Y73" t="str">
        <f>CONCATENATE("&lt;rights&gt;",'Raw Metadata'!X72,"&lt;/rights&gt;")</f>
        <v>&lt;rights&gt;This work is licensed under a Creative Commons license, available for viewing at http://creativecommons.org/licenses/by-nc/2.0/&lt;/rights&gt;</v>
      </c>
      <c r="Z73" t="str">
        <f>CONCATENATE("&lt;wordlist_no_repetition&gt;",'Raw Metadata'!Z72,"&lt;/wordlist_no_repetition&gt;")</f>
        <v>&lt;wordlist_no_repetition&gt;&lt;/wordlist_no_repetition&gt;</v>
      </c>
      <c r="AA73" t="str">
        <f>CONCATENATE("&lt;link_within_wordlist&gt;",'Raw Metadata'!AB72,"&lt;/link_within_wordlist&gt;")</f>
        <v>&lt;link_within_wordlist&gt;myp_word-list_1995_18.html#92&lt;/link_within_wordlist&gt;</v>
      </c>
      <c r="AB73" t="s">
        <v>16</v>
      </c>
    </row>
    <row r="74" spans="1:28" ht="20.25">
      <c r="A74" t="s">
        <v>15</v>
      </c>
      <c r="B74" t="str">
        <f>CONCATENATE("&lt;entry&gt;",'Raw Metadata'!A73,"&lt;/entry&gt;")</f>
        <v>&lt;entry&gt;72&lt;/entry&gt;</v>
      </c>
      <c r="C74" t="str">
        <f>CONCATENATE("&lt;lang_name&gt;",'Raw Metadata'!N73,"&lt;/lang_name&gt;")</f>
        <v>&lt;lang_name&gt;Piraha&lt;/lang_name&gt;</v>
      </c>
      <c r="D74" t="str">
        <f>CONCATENATE("&lt;sil_code&gt;",'Raw Metadata'!O73,"&lt;/sil_code&gt;")</f>
        <v>&lt;sil_code&gt;MYP&lt;/sil_code&gt;</v>
      </c>
      <c r="E74" t="str">
        <f>CONCATENATE("&lt;content&gt;",'Raw Metadata'!P73,"&lt;/content&gt;")</f>
        <v>&lt;content&gt;Word List&lt;/content&gt;</v>
      </c>
      <c r="F74" t="str">
        <f>CONCATENATE("&lt;recording_location&gt;",'Raw Metadata'!Q73,"&lt;/recording_location&gt;")</f>
        <v>&lt;recording_location&gt;Pirahã Settlement, Brazil&lt;/recording_location&gt;</v>
      </c>
      <c r="G74" t="str">
        <f>CONCATENATE("&lt;recording_date&gt;",'Raw Metadata'!R73,"&lt;/recording_date&gt;")</f>
        <v>&lt;recording_date&gt;17 July, 1995&lt;/recording_date&gt;</v>
      </c>
      <c r="H74" t="str">
        <f>CONCATENATE("&lt;fieldworkers&gt;",'Raw Metadata'!S73,"&lt;/fieldworkers&gt;")</f>
        <v>&lt;fieldworkers&gt;Peter Ladefoged, Daniel Everett, Keren Everett&lt;/fieldworkers&gt;</v>
      </c>
      <c r="I74" t="str">
        <f>CONCATENATE("&lt;speakers&gt;",'Raw Metadata'!T73,"&lt;/speakers&gt;")</f>
        <v>&lt;speakers&gt;Hixahoíxoí (M)&lt;/speakers&gt;</v>
      </c>
      <c r="J74" t="str">
        <f>CONCATENATE("&lt;filename_audio&gt;",'Raw Metadata'!B73,"&lt;/filename_audio&gt;")</f>
        <v>&lt;filename_audio&gt;myp_word-list_1995_72&lt;/filename_audio&gt;</v>
      </c>
      <c r="K74" t="str">
        <f>CONCATENATE("&lt;filename_wav&gt;",'Raw Metadata'!C73,"&lt;/filename_wav&gt;")</f>
        <v>&lt;filename_wav&gt;myp_word-list_1995_72.wav&lt;/filename_wav&gt;</v>
      </c>
      <c r="L74" t="str">
        <f>CONCATENATE("&lt;filename_mp3&gt;",'Raw Metadata'!D73,"&lt;/filename_mp3&gt;")</f>
        <v>&lt;filename_mp3&gt;myp_word-list_1995_72.mp3&lt;/filename_mp3&gt;</v>
      </c>
      <c r="M74" t="str">
        <f>CONCATENATE("&lt;wav_quality&gt;",'Raw Metadata'!U73,"&lt;/wav_quality&gt;")</f>
        <v>&lt;wav_quality&gt;48K, 16-bit sound depth (bit rate=768 kbps)&lt;/wav_quality&gt;</v>
      </c>
      <c r="N74" t="str">
        <f>CONCATENATE("&lt;mp3_quality&gt;",'Raw Metadata'!V73,"&lt;/mp3_quality&gt;")</f>
        <v>&lt;mp3_quality&gt;56 kpbs&lt;/mp3_quality&gt;</v>
      </c>
      <c r="O74" t="str">
        <f>CONCATENATE("&lt;original_medium&gt;",'Raw Metadata'!W73,"&lt;/original_medium&gt;")</f>
        <v>&lt;original_medium&gt;48K DAT&lt;/original_medium&gt;</v>
      </c>
      <c r="P74" t="str">
        <f>CONCATENATE("&lt;wordlist&gt;",'Raw Metadata'!E73,"&lt;/wordlist&gt;")</f>
        <v>&lt;wordlist&gt;myp_word-list_1995_18.html&lt;/wordlist&gt;</v>
      </c>
      <c r="Q74" t="str">
        <f>CONCATENATE("&lt;wordlist_entries&gt;",'Raw Metadata'!F73,"&lt;/wordlist_entries&gt;")</f>
        <v>&lt;wordlist_entries&gt;109 - 126&lt;/wordlist_entries&gt;</v>
      </c>
      <c r="R74" t="str">
        <f>CONCATENATE("&lt;image_tif&gt;",'Raw Metadata'!I73,"&lt;/image_tif&gt;")</f>
        <v>&lt;image_tif&gt;myp_word-list_1995_86.tif&lt;/image_tif&gt;</v>
      </c>
      <c r="S74" t="str">
        <f>CONCATENATE("&lt;image_tif2&gt;",'Raw Metadata'!J73,"&lt;/image_tif2&gt;")</f>
        <v>&lt;image_tif2&gt;&lt;/image_tif2&gt;</v>
      </c>
      <c r="T74" t="str">
        <f>CONCATENATE("&lt;image_jpg&gt;",'Raw Metadata'!G73,"&lt;/image_jpg&gt;")</f>
        <v>&lt;image_jpg&gt;myp_word-list_1995_86.jpg&lt;/image_jpg&gt;</v>
      </c>
      <c r="U74" t="str">
        <f>CONCATENATE("&lt;image_jpg2&gt;",'Raw Metadata'!H73,"&lt;/image_jpg2&gt;")</f>
        <v>&lt;image_jpg2&gt;&lt;/image_jpg2&gt;</v>
      </c>
      <c r="V74" t="str">
        <f>CONCATENATE("&lt;tif_quality&gt;",'Raw Metadata'!K73,"&lt;/tif_quality&gt;")</f>
        <v>&lt;tif_quality&gt;300 dpi&lt;/tif_quality&gt;</v>
      </c>
      <c r="W74" t="str">
        <f>CONCATENATE("&lt;jpg_quality&gt;",'Raw Metadata'!L73,"&lt;/jpg_quality&gt;")</f>
        <v>&lt;jpg_quality&gt;300 dpi&lt;/jpg_quality&gt;</v>
      </c>
      <c r="X74" t="str">
        <f>CONCATENATE("&lt;details&gt;",'Raw Metadata'!M73,,,"&lt;/details&gt;")</f>
        <v>&lt;details&gt;myp_record_details.html#72&lt;/details&gt;</v>
      </c>
      <c r="Y74" t="str">
        <f>CONCATENATE("&lt;rights&gt;",'Raw Metadata'!X73,"&lt;/rights&gt;")</f>
        <v>&lt;rights&gt;This work is licensed under a Creative Commons license, available for viewing at http://creativecommons.org/licenses/by-nc/2.0/&lt;/rights&gt;</v>
      </c>
      <c r="Z74" t="str">
        <f>CONCATENATE("&lt;wordlist_no_repetition&gt;",'Raw Metadata'!Z73,"&lt;/wordlist_no_repetition&gt;")</f>
        <v>&lt;wordlist_no_repetition&gt;&lt;/wordlist_no_repetition&gt;</v>
      </c>
      <c r="AA74" t="str">
        <f>CONCATENATE("&lt;link_within_wordlist&gt;",'Raw Metadata'!AB73,"&lt;/link_within_wordlist&gt;")</f>
        <v>&lt;link_within_wordlist&gt;myp_word-list_1995_18.html#109&lt;/link_within_wordlist&gt;</v>
      </c>
      <c r="AB74" t="s">
        <v>16</v>
      </c>
    </row>
    <row r="75" spans="1:28" ht="20.25">
      <c r="A75" t="s">
        <v>15</v>
      </c>
      <c r="B75" t="str">
        <f>CONCATENATE("&lt;entry&gt;",'Raw Metadata'!A74,"&lt;/entry&gt;")</f>
        <v>&lt;entry&gt;73&lt;/entry&gt;</v>
      </c>
      <c r="C75" t="str">
        <f>CONCATENATE("&lt;lang_name&gt;",'Raw Metadata'!N74,"&lt;/lang_name&gt;")</f>
        <v>&lt;lang_name&gt;Piraha&lt;/lang_name&gt;</v>
      </c>
      <c r="D75" t="str">
        <f>CONCATENATE("&lt;sil_code&gt;",'Raw Metadata'!O74,"&lt;/sil_code&gt;")</f>
        <v>&lt;sil_code&gt;MYP&lt;/sil_code&gt;</v>
      </c>
      <c r="E75" t="str">
        <f>CONCATENATE("&lt;content&gt;",'Raw Metadata'!P74,"&lt;/content&gt;")</f>
        <v>&lt;content&gt;Word List&lt;/content&gt;</v>
      </c>
      <c r="F75" t="str">
        <f>CONCATENATE("&lt;recording_location&gt;",'Raw Metadata'!Q74,"&lt;/recording_location&gt;")</f>
        <v>&lt;recording_location&gt;Pirahã Settlement, Brazil&lt;/recording_location&gt;</v>
      </c>
      <c r="G75" t="str">
        <f>CONCATENATE("&lt;recording_date&gt;",'Raw Metadata'!R74,"&lt;/recording_date&gt;")</f>
        <v>&lt;recording_date&gt;17 July, 1995&lt;/recording_date&gt;</v>
      </c>
      <c r="H75" t="str">
        <f>CONCATENATE("&lt;fieldworkers&gt;",'Raw Metadata'!S74,"&lt;/fieldworkers&gt;")</f>
        <v>&lt;fieldworkers&gt;Peter Ladefoged, Daniel Everett, Keren Everett&lt;/fieldworkers&gt;</v>
      </c>
      <c r="I75" t="str">
        <f>CONCATENATE("&lt;speakers&gt;",'Raw Metadata'!T74,"&lt;/speakers&gt;")</f>
        <v>&lt;speakers&gt;Hixahoíxoí (M)&lt;/speakers&gt;</v>
      </c>
      <c r="J75" t="str">
        <f>CONCATENATE("&lt;filename_audio&gt;",'Raw Metadata'!B74,"&lt;/filename_audio&gt;")</f>
        <v>&lt;filename_audio&gt;myp_word-list_1995_73&lt;/filename_audio&gt;</v>
      </c>
      <c r="K75" t="str">
        <f>CONCATENATE("&lt;filename_wav&gt;",'Raw Metadata'!C74,"&lt;/filename_wav&gt;")</f>
        <v>&lt;filename_wav&gt;myp_word-list_1995_73.wav&lt;/filename_wav&gt;</v>
      </c>
      <c r="L75" t="str">
        <f>CONCATENATE("&lt;filename_mp3&gt;",'Raw Metadata'!D74,"&lt;/filename_mp3&gt;")</f>
        <v>&lt;filename_mp3&gt;myp_word-list_1995_73.mp3&lt;/filename_mp3&gt;</v>
      </c>
      <c r="M75" t="str">
        <f>CONCATENATE("&lt;wav_quality&gt;",'Raw Metadata'!U74,"&lt;/wav_quality&gt;")</f>
        <v>&lt;wav_quality&gt;48K, 16-bit sound depth (bit rate=768 kbps)&lt;/wav_quality&gt;</v>
      </c>
      <c r="N75" t="str">
        <f>CONCATENATE("&lt;mp3_quality&gt;",'Raw Metadata'!V74,"&lt;/mp3_quality&gt;")</f>
        <v>&lt;mp3_quality&gt;56 kpbs&lt;/mp3_quality&gt;</v>
      </c>
      <c r="O75" t="str">
        <f>CONCATENATE("&lt;original_medium&gt;",'Raw Metadata'!W74,"&lt;/original_medium&gt;")</f>
        <v>&lt;original_medium&gt;48K DAT&lt;/original_medium&gt;</v>
      </c>
      <c r="P75" t="str">
        <f>CONCATENATE("&lt;wordlist&gt;",'Raw Metadata'!E74,"&lt;/wordlist&gt;")</f>
        <v>&lt;wordlist&gt;myp_word-list_1995_18.html&lt;/wordlist&gt;</v>
      </c>
      <c r="Q75" t="str">
        <f>CONCATENATE("&lt;wordlist_entries&gt;",'Raw Metadata'!F74,"&lt;/wordlist_entries&gt;")</f>
        <v>&lt;wordlist_entries&gt;127 - 144&lt;/wordlist_entries&gt;</v>
      </c>
      <c r="R75" t="str">
        <f>CONCATENATE("&lt;image_tif&gt;",'Raw Metadata'!I74,"&lt;/image_tif&gt;")</f>
        <v>&lt;image_tif&gt;myp_word-list_1995_87.tif&lt;/image_tif&gt;</v>
      </c>
      <c r="S75" t="str">
        <f>CONCATENATE("&lt;image_tif2&gt;",'Raw Metadata'!J74,"&lt;/image_tif2&gt;")</f>
        <v>&lt;image_tif2&gt;&lt;/image_tif2&gt;</v>
      </c>
      <c r="T75" t="str">
        <f>CONCATENATE("&lt;image_jpg&gt;",'Raw Metadata'!G74,"&lt;/image_jpg&gt;")</f>
        <v>&lt;image_jpg&gt;myp_word-list_1995_87.jpg&lt;/image_jpg&gt;</v>
      </c>
      <c r="U75" t="str">
        <f>CONCATENATE("&lt;image_jpg2&gt;",'Raw Metadata'!H74,"&lt;/image_jpg2&gt;")</f>
        <v>&lt;image_jpg2&gt;&lt;/image_jpg2&gt;</v>
      </c>
      <c r="V75" t="str">
        <f>CONCATENATE("&lt;tif_quality&gt;",'Raw Metadata'!K74,"&lt;/tif_quality&gt;")</f>
        <v>&lt;tif_quality&gt;300 dpi&lt;/tif_quality&gt;</v>
      </c>
      <c r="W75" t="str">
        <f>CONCATENATE("&lt;jpg_quality&gt;",'Raw Metadata'!L74,"&lt;/jpg_quality&gt;")</f>
        <v>&lt;jpg_quality&gt;300 dpi&lt;/jpg_quality&gt;</v>
      </c>
      <c r="X75" t="str">
        <f>CONCATENATE("&lt;details&gt;",'Raw Metadata'!M74,,,"&lt;/details&gt;")</f>
        <v>&lt;details&gt;myp_record_details.html#73&lt;/details&gt;</v>
      </c>
      <c r="Y75" t="str">
        <f>CONCATENATE("&lt;rights&gt;",'Raw Metadata'!X74,"&lt;/rights&gt;")</f>
        <v>&lt;rights&gt;This work is licensed under a Creative Commons license, available for viewing at http://creativecommons.org/licenses/by-nc/2.0/&lt;/rights&gt;</v>
      </c>
      <c r="Z75" t="str">
        <f>CONCATENATE("&lt;wordlist_no_repetition&gt;",'Raw Metadata'!Z74,"&lt;/wordlist_no_repetition&gt;")</f>
        <v>&lt;wordlist_no_repetition&gt;&lt;/wordlist_no_repetition&gt;</v>
      </c>
      <c r="AA75" t="str">
        <f>CONCATENATE("&lt;link_within_wordlist&gt;",'Raw Metadata'!AB74,"&lt;/link_within_wordlist&gt;")</f>
        <v>&lt;link_within_wordlist&gt;myp_word-list_1995_18.html#127&lt;/link_within_wordlist&gt;</v>
      </c>
      <c r="AB75" t="s">
        <v>16</v>
      </c>
    </row>
    <row r="76" spans="1:28" ht="20.25">
      <c r="A76" t="s">
        <v>15</v>
      </c>
      <c r="B76" t="str">
        <f>CONCATENATE("&lt;entry&gt;",'Raw Metadata'!A75,"&lt;/entry&gt;")</f>
        <v>&lt;entry&gt;74&lt;/entry&gt;</v>
      </c>
      <c r="C76" t="str">
        <f>CONCATENATE("&lt;lang_name&gt;",'Raw Metadata'!N75,"&lt;/lang_name&gt;")</f>
        <v>&lt;lang_name&gt;Piraha&lt;/lang_name&gt;</v>
      </c>
      <c r="D76" t="str">
        <f>CONCATENATE("&lt;sil_code&gt;",'Raw Metadata'!O75,"&lt;/sil_code&gt;")</f>
        <v>&lt;sil_code&gt;MYP&lt;/sil_code&gt;</v>
      </c>
      <c r="E76" t="str">
        <f>CONCATENATE("&lt;content&gt;",'Raw Metadata'!P75,"&lt;/content&gt;")</f>
        <v>&lt;content&gt;Word List&lt;/content&gt;</v>
      </c>
      <c r="F76" t="str">
        <f>CONCATENATE("&lt;recording_location&gt;",'Raw Metadata'!Q75,"&lt;/recording_location&gt;")</f>
        <v>&lt;recording_location&gt;Pirahã Settlement, Brazil&lt;/recording_location&gt;</v>
      </c>
      <c r="G76" t="str">
        <f>CONCATENATE("&lt;recording_date&gt;",'Raw Metadata'!R75,"&lt;/recording_date&gt;")</f>
        <v>&lt;recording_date&gt;17 July, 1995&lt;/recording_date&gt;</v>
      </c>
      <c r="H76" t="str">
        <f>CONCATENATE("&lt;fieldworkers&gt;",'Raw Metadata'!S75,"&lt;/fieldworkers&gt;")</f>
        <v>&lt;fieldworkers&gt;Peter Ladefoged, Daniel Everett, Keren Everett&lt;/fieldworkers&gt;</v>
      </c>
      <c r="I76" t="str">
        <f>CONCATENATE("&lt;speakers&gt;",'Raw Metadata'!T75,"&lt;/speakers&gt;")</f>
        <v>&lt;speakers&gt;Hixahoíxoí (M)&lt;/speakers&gt;</v>
      </c>
      <c r="J76" t="str">
        <f>CONCATENATE("&lt;filename_audio&gt;",'Raw Metadata'!B75,"&lt;/filename_audio&gt;")</f>
        <v>&lt;filename_audio&gt;myp_word-list_1995_74&lt;/filename_audio&gt;</v>
      </c>
      <c r="K76" t="str">
        <f>CONCATENATE("&lt;filename_wav&gt;",'Raw Metadata'!C75,"&lt;/filename_wav&gt;")</f>
        <v>&lt;filename_wav&gt;myp_word-list_1995_74.wav&lt;/filename_wav&gt;</v>
      </c>
      <c r="L76" t="str">
        <f>CONCATENATE("&lt;filename_mp3&gt;",'Raw Metadata'!D75,"&lt;/filename_mp3&gt;")</f>
        <v>&lt;filename_mp3&gt;myp_word-list_1995_74.mp3&lt;/filename_mp3&gt;</v>
      </c>
      <c r="M76" t="str">
        <f>CONCATENATE("&lt;wav_quality&gt;",'Raw Metadata'!U75,"&lt;/wav_quality&gt;")</f>
        <v>&lt;wav_quality&gt;48K, 16-bit sound depth (bit rate=768 kbps)&lt;/wav_quality&gt;</v>
      </c>
      <c r="N76" t="str">
        <f>CONCATENATE("&lt;mp3_quality&gt;",'Raw Metadata'!V75,"&lt;/mp3_quality&gt;")</f>
        <v>&lt;mp3_quality&gt;56 kpbs&lt;/mp3_quality&gt;</v>
      </c>
      <c r="O76" t="str">
        <f>CONCATENATE("&lt;original_medium&gt;",'Raw Metadata'!W75,"&lt;/original_medium&gt;")</f>
        <v>&lt;original_medium&gt;48K DAT&lt;/original_medium&gt;</v>
      </c>
      <c r="P76" t="str">
        <f>CONCATENATE("&lt;wordlist&gt;",'Raw Metadata'!E75,"&lt;/wordlist&gt;")</f>
        <v>&lt;wordlist&gt;myp_word-list_1995_18.html&lt;/wordlist&gt;</v>
      </c>
      <c r="Q76" t="str">
        <f>CONCATENATE("&lt;wordlist_entries&gt;",'Raw Metadata'!F75,"&lt;/wordlist_entries&gt;")</f>
        <v>&lt;wordlist_entries&gt;145 - 151&lt;/wordlist_entries&gt;</v>
      </c>
      <c r="R76" t="str">
        <f>CONCATENATE("&lt;image_tif&gt;",'Raw Metadata'!I75,"&lt;/image_tif&gt;")</f>
        <v>&lt;image_tif&gt;myp_word-list_1995_85.tif&lt;/image_tif&gt;</v>
      </c>
      <c r="S76" t="str">
        <f>CONCATENATE("&lt;image_tif2&gt;",'Raw Metadata'!J75,"&lt;/image_tif2&gt;")</f>
        <v>&lt;image_tif2&gt;&lt;/image_tif2&gt;</v>
      </c>
      <c r="T76" t="str">
        <f>CONCATENATE("&lt;image_jpg&gt;",'Raw Metadata'!G75,"&lt;/image_jpg&gt;")</f>
        <v>&lt;image_jpg&gt;myp_word-list_1995_85.jpg&lt;/image_jpg&gt;</v>
      </c>
      <c r="U76" t="str">
        <f>CONCATENATE("&lt;image_jpg2&gt;",'Raw Metadata'!H75,"&lt;/image_jpg2&gt;")</f>
        <v>&lt;image_jpg2&gt;&lt;/image_jpg2&gt;</v>
      </c>
      <c r="V76" t="str">
        <f>CONCATENATE("&lt;tif_quality&gt;",'Raw Metadata'!K75,"&lt;/tif_quality&gt;")</f>
        <v>&lt;tif_quality&gt;300 dpi&lt;/tif_quality&gt;</v>
      </c>
      <c r="W76" t="str">
        <f>CONCATENATE("&lt;jpg_quality&gt;",'Raw Metadata'!L75,"&lt;/jpg_quality&gt;")</f>
        <v>&lt;jpg_quality&gt;300 dpi&lt;/jpg_quality&gt;</v>
      </c>
      <c r="X76" t="str">
        <f>CONCATENATE("&lt;details&gt;",'Raw Metadata'!M75,,,"&lt;/details&gt;")</f>
        <v>&lt;details&gt;myp_record_details.html#74&lt;/details&gt;</v>
      </c>
      <c r="Y76" t="str">
        <f>CONCATENATE("&lt;rights&gt;",'Raw Metadata'!X75,"&lt;/rights&gt;")</f>
        <v>&lt;rights&gt;This work is licensed under a Creative Commons license, available for viewing at http://creativecommons.org/licenses/by-nc/2.0/&lt;/rights&gt;</v>
      </c>
      <c r="Z76" t="str">
        <f>CONCATENATE("&lt;wordlist_no_repetition&gt;",'Raw Metadata'!Z75,"&lt;/wordlist_no_repetition&gt;")</f>
        <v>&lt;wordlist_no_repetition&gt;&lt;/wordlist_no_repetition&gt;</v>
      </c>
      <c r="AA76" t="str">
        <f>CONCATENATE("&lt;link_within_wordlist&gt;",'Raw Metadata'!AB75,"&lt;/link_within_wordlist&gt;")</f>
        <v>&lt;link_within_wordlist&gt;myp_word-list_1995_18.html#145&lt;/link_within_wordlist&gt;</v>
      </c>
      <c r="AB76" t="s">
        <v>16</v>
      </c>
    </row>
    <row r="77" spans="1:28" ht="20.25">
      <c r="A77" t="s">
        <v>15</v>
      </c>
      <c r="B77" t="str">
        <f>CONCATENATE("&lt;entry&gt;",'Raw Metadata'!A76,"&lt;/entry&gt;")</f>
        <v>&lt;entry&gt;75&lt;/entry&gt;</v>
      </c>
      <c r="C77" t="str">
        <f>CONCATENATE("&lt;lang_name&gt;",'Raw Metadata'!N76,"&lt;/lang_name&gt;")</f>
        <v>&lt;lang_name&gt;Piraha&lt;/lang_name&gt;</v>
      </c>
      <c r="D77" t="str">
        <f>CONCATENATE("&lt;sil_code&gt;",'Raw Metadata'!O76,"&lt;/sil_code&gt;")</f>
        <v>&lt;sil_code&gt;MYP&lt;/sil_code&gt;</v>
      </c>
      <c r="E77" t="str">
        <f>CONCATENATE("&lt;content&gt;",'Raw Metadata'!P76,"&lt;/content&gt;")</f>
        <v>&lt;content&gt;Sentences&lt;/content&gt;</v>
      </c>
      <c r="F77" t="str">
        <f>CONCATENATE("&lt;recording_location&gt;",'Raw Metadata'!Q76,"&lt;/recording_location&gt;")</f>
        <v>&lt;recording_location&gt;Pirahã Settlement, Brazil&lt;/recording_location&gt;</v>
      </c>
      <c r="G77" t="str">
        <f>CONCATENATE("&lt;recording_date&gt;",'Raw Metadata'!R76,"&lt;/recording_date&gt;")</f>
        <v>&lt;recording_date&gt;28 June, 1995&lt;/recording_date&gt;</v>
      </c>
      <c r="H77" t="str">
        <f>CONCATENATE("&lt;fieldworkers&gt;",'Raw Metadata'!S76,"&lt;/fieldworkers&gt;")</f>
        <v>&lt;fieldworkers&gt;Peter Ladefoged, Daniel Everett, Keren Everett&lt;/fieldworkers&gt;</v>
      </c>
      <c r="I77" t="str">
        <f>CONCATENATE("&lt;speakers&gt;",'Raw Metadata'!T76,"&lt;/speakers&gt;")</f>
        <v>&lt;speakers&gt;Kóxói (M)&lt;/speakers&gt;</v>
      </c>
      <c r="J77" t="str">
        <f>CONCATENATE("&lt;filename_audio&gt;",'Raw Metadata'!B76,"&lt;/filename_audio&gt;")</f>
        <v>&lt;filename_audio&gt;myp_word-list_1995_75&lt;/filename_audio&gt;</v>
      </c>
      <c r="K77" t="str">
        <f>CONCATENATE("&lt;filename_wav&gt;",'Raw Metadata'!C76,"&lt;/filename_wav&gt;")</f>
        <v>&lt;filename_wav&gt;myp_word-list_1995_75.wav&lt;/filename_wav&gt;</v>
      </c>
      <c r="L77" t="str">
        <f>CONCATENATE("&lt;filename_mp3&gt;",'Raw Metadata'!D76,"&lt;/filename_mp3&gt;")</f>
        <v>&lt;filename_mp3&gt;myp_word-list_1995_75.mp3&lt;/filename_mp3&gt;</v>
      </c>
      <c r="M77" t="str">
        <f>CONCATENATE("&lt;wav_quality&gt;",'Raw Metadata'!U76,"&lt;/wav_quality&gt;")</f>
        <v>&lt;wav_quality&gt;48K, 16-bit sound depth (bit rate=768 kbps)&lt;/wav_quality&gt;</v>
      </c>
      <c r="N77" t="str">
        <f>CONCATENATE("&lt;mp3_quality&gt;",'Raw Metadata'!V76,"&lt;/mp3_quality&gt;")</f>
        <v>&lt;mp3_quality&gt;56 kpbs&lt;/mp3_quality&gt;</v>
      </c>
      <c r="O77" t="str">
        <f>CONCATENATE("&lt;original_medium&gt;",'Raw Metadata'!W76,"&lt;/original_medium&gt;")</f>
        <v>&lt;original_medium&gt;48K DAT&lt;/original_medium&gt;</v>
      </c>
      <c r="P77" t="str">
        <f>CONCATENATE("&lt;wordlist&gt;",'Raw Metadata'!E76,"&lt;/wordlist&gt;")</f>
        <v>&lt;wordlist&gt;myp_word-list_1995_19.html&lt;/wordlist&gt;</v>
      </c>
      <c r="Q77" t="str">
        <f>CONCATENATE("&lt;wordlist_entries&gt;",'Raw Metadata'!F76,"&lt;/wordlist_entries&gt;")</f>
        <v>&lt;wordlist_entries&gt;1- 12&lt;/wordlist_entries&gt;</v>
      </c>
      <c r="R77" t="str">
        <f>CONCATENATE("&lt;image_tif&gt;",'Raw Metadata'!I76,"&lt;/image_tif&gt;")</f>
        <v>&lt;image_tif&gt;myp_word-list_1995_88.tif&lt;/image_tif&gt;</v>
      </c>
      <c r="S77" t="str">
        <f>CONCATENATE("&lt;image_tif2&gt;",'Raw Metadata'!J76,"&lt;/image_tif2&gt;")</f>
        <v>&lt;image_tif2&gt;myp_word-list_1995_89.tif&lt;/image_tif2&gt;</v>
      </c>
      <c r="T77" t="str">
        <f>CONCATENATE("&lt;image_jpg&gt;",'Raw Metadata'!G76,"&lt;/image_jpg&gt;")</f>
        <v>&lt;image_jpg&gt;myp_word-list_1995_88.jpg&lt;/image_jpg&gt;</v>
      </c>
      <c r="U77" t="str">
        <f>CONCATENATE("&lt;image_jpg2&gt;",'Raw Metadata'!H76,"&lt;/image_jpg2&gt;")</f>
        <v>&lt;image_jpg2&gt;myp_word-list_1995_89.jpg&lt;/image_jpg2&gt;</v>
      </c>
      <c r="V77" t="str">
        <f>CONCATENATE("&lt;tif_quality&gt;",'Raw Metadata'!K76,"&lt;/tif_quality&gt;")</f>
        <v>&lt;tif_quality&gt;300 dpi&lt;/tif_quality&gt;</v>
      </c>
      <c r="W77" t="str">
        <f>CONCATENATE("&lt;jpg_quality&gt;",'Raw Metadata'!L76,"&lt;/jpg_quality&gt;")</f>
        <v>&lt;jpg_quality&gt;300 dpi&lt;/jpg_quality&gt;</v>
      </c>
      <c r="X77" t="str">
        <f>CONCATENATE("&lt;details&gt;",'Raw Metadata'!M76,,,"&lt;/details&gt;")</f>
        <v>&lt;details&gt;myp_record_details.html#75&lt;/details&gt;</v>
      </c>
      <c r="Y77" t="str">
        <f>CONCATENATE("&lt;rights&gt;",'Raw Metadata'!X76,"&lt;/rights&gt;")</f>
        <v>&lt;rights&gt;This work is licensed under a Creative Commons license, available for viewing at http://creativecommons.org/licenses/by-nc/2.0/&lt;/rights&gt;</v>
      </c>
      <c r="Z77" t="str">
        <f>CONCATENATE("&lt;wordlist_no_repetition&gt;",'Raw Metadata'!Z76,"&lt;/wordlist_no_repetition&gt;")</f>
        <v>&lt;wordlist_no_repetition&gt;myp_word-list_1995_19.html&lt;/wordlist_no_repetition&gt;</v>
      </c>
      <c r="AA77" t="str">
        <f>CONCATENATE("&lt;link_within_wordlist&gt;",'Raw Metadata'!AB76,"&lt;/link_within_wordlist&gt;")</f>
        <v>&lt;link_within_wordlist&gt;myp_word-list_1995_19.html#1&lt;/link_within_wordlist&gt;</v>
      </c>
      <c r="AB77" t="s">
        <v>16</v>
      </c>
    </row>
    <row r="78" spans="1:28" ht="20.25">
      <c r="A78" t="s">
        <v>15</v>
      </c>
      <c r="B78" t="str">
        <f>CONCATENATE("&lt;entry&gt;",'Raw Metadata'!A77,"&lt;/entry&gt;")</f>
        <v>&lt;entry&gt;76&lt;/entry&gt;</v>
      </c>
      <c r="C78" t="str">
        <f>CONCATENATE("&lt;lang_name&gt;",'Raw Metadata'!N77,"&lt;/lang_name&gt;")</f>
        <v>&lt;lang_name&gt;Piraha&lt;/lang_name&gt;</v>
      </c>
      <c r="D78" t="str">
        <f>CONCATENATE("&lt;sil_code&gt;",'Raw Metadata'!O77,"&lt;/sil_code&gt;")</f>
        <v>&lt;sil_code&gt;MYP&lt;/sil_code&gt;</v>
      </c>
      <c r="E78" t="str">
        <f>CONCATENATE("&lt;content&gt;",'Raw Metadata'!P77,"&lt;/content&gt;")</f>
        <v>&lt;content&gt;Sentences&lt;/content&gt;</v>
      </c>
      <c r="F78" t="str">
        <f>CONCATENATE("&lt;recording_location&gt;",'Raw Metadata'!Q77,"&lt;/recording_location&gt;")</f>
        <v>&lt;recording_location&gt;Pirahã Settlement, Brazil&lt;/recording_location&gt;</v>
      </c>
      <c r="G78" t="str">
        <f>CONCATENATE("&lt;recording_date&gt;",'Raw Metadata'!R77,"&lt;/recording_date&gt;")</f>
        <v>&lt;recording_date&gt;28 June, 1995&lt;/recording_date&gt;</v>
      </c>
      <c r="H78" t="str">
        <f>CONCATENATE("&lt;fieldworkers&gt;",'Raw Metadata'!S77,"&lt;/fieldworkers&gt;")</f>
        <v>&lt;fieldworkers&gt;Peter Ladefoged, Daniel Everett, Keren Everett&lt;/fieldworkers&gt;</v>
      </c>
      <c r="I78" t="str">
        <f>CONCATENATE("&lt;speakers&gt;",'Raw Metadata'!T77,"&lt;/speakers&gt;")</f>
        <v>&lt;speakers&gt;Kóxói (M)&lt;/speakers&gt;</v>
      </c>
      <c r="J78" t="str">
        <f>CONCATENATE("&lt;filename_audio&gt;",'Raw Metadata'!B77,"&lt;/filename_audio&gt;")</f>
        <v>&lt;filename_audio&gt;myp_word-list_1995_76&lt;/filename_audio&gt;</v>
      </c>
      <c r="K78" t="str">
        <f>CONCATENATE("&lt;filename_wav&gt;",'Raw Metadata'!C77,"&lt;/filename_wav&gt;")</f>
        <v>&lt;filename_wav&gt;myp_word-list_1995_76.wav&lt;/filename_wav&gt;</v>
      </c>
      <c r="L78" t="str">
        <f>CONCATENATE("&lt;filename_mp3&gt;",'Raw Metadata'!D77,"&lt;/filename_mp3&gt;")</f>
        <v>&lt;filename_mp3&gt;myp_word-list_1995_76.mp3&lt;/filename_mp3&gt;</v>
      </c>
      <c r="M78" t="str">
        <f>CONCATENATE("&lt;wav_quality&gt;",'Raw Metadata'!U77,"&lt;/wav_quality&gt;")</f>
        <v>&lt;wav_quality&gt;48K, 16-bit sound depth (bit rate=768 kbps)&lt;/wav_quality&gt;</v>
      </c>
      <c r="N78" t="str">
        <f>CONCATENATE("&lt;mp3_quality&gt;",'Raw Metadata'!V77,"&lt;/mp3_quality&gt;")</f>
        <v>&lt;mp3_quality&gt;56 kpbs&lt;/mp3_quality&gt;</v>
      </c>
      <c r="O78" t="str">
        <f>CONCATENATE("&lt;original_medium&gt;",'Raw Metadata'!W77,"&lt;/original_medium&gt;")</f>
        <v>&lt;original_medium&gt;48K DAT&lt;/original_medium&gt;</v>
      </c>
      <c r="P78" t="str">
        <f>CONCATENATE("&lt;wordlist&gt;",'Raw Metadata'!E77,"&lt;/wordlist&gt;")</f>
        <v>&lt;wordlist&gt;myp_word-list_1995_19.html&lt;/wordlist&gt;</v>
      </c>
      <c r="Q78" t="str">
        <f>CONCATENATE("&lt;wordlist_entries&gt;",'Raw Metadata'!F77,"&lt;/wordlist_entries&gt;")</f>
        <v>&lt;wordlist_entries&gt;1 - 12&lt;/wordlist_entries&gt;</v>
      </c>
      <c r="R78" t="str">
        <f>CONCATENATE("&lt;image_tif&gt;",'Raw Metadata'!I77,"&lt;/image_tif&gt;")</f>
        <v>&lt;image_tif&gt;myp_word-list_1995_88.tif&lt;/image_tif&gt;</v>
      </c>
      <c r="S78" t="str">
        <f>CONCATENATE("&lt;image_tif2&gt;",'Raw Metadata'!J77,"&lt;/image_tif2&gt;")</f>
        <v>&lt;image_tif2&gt;myp_word-list_1995_89.tif&lt;/image_tif2&gt;</v>
      </c>
      <c r="T78" t="str">
        <f>CONCATENATE("&lt;image_jpg&gt;",'Raw Metadata'!G77,"&lt;/image_jpg&gt;")</f>
        <v>&lt;image_jpg&gt;myp_word-list_1995_88.jpg&lt;/image_jpg&gt;</v>
      </c>
      <c r="U78" t="str">
        <f>CONCATENATE("&lt;image_jpg2&gt;",'Raw Metadata'!H77,"&lt;/image_jpg2&gt;")</f>
        <v>&lt;image_jpg2&gt;myp_word-list_1995_89.jpg&lt;/image_jpg2&gt;</v>
      </c>
      <c r="V78" t="str">
        <f>CONCATENATE("&lt;tif_quality&gt;",'Raw Metadata'!K77,"&lt;/tif_quality&gt;")</f>
        <v>&lt;tif_quality&gt;300 dpi&lt;/tif_quality&gt;</v>
      </c>
      <c r="W78" t="str">
        <f>CONCATENATE("&lt;jpg_quality&gt;",'Raw Metadata'!L77,"&lt;/jpg_quality&gt;")</f>
        <v>&lt;jpg_quality&gt;300 dpi&lt;/jpg_quality&gt;</v>
      </c>
      <c r="X78" t="str">
        <f>CONCATENATE("&lt;details&gt;",'Raw Metadata'!M77,,,"&lt;/details&gt;")</f>
        <v>&lt;details&gt;myp_record_details.html#76&lt;/details&gt;</v>
      </c>
      <c r="Y78" t="str">
        <f>CONCATENATE("&lt;rights&gt;",'Raw Metadata'!X77,"&lt;/rights&gt;")</f>
        <v>&lt;rights&gt;This work is licensed under a Creative Commons license, available for viewing at http://creativecommons.org/licenses/by-nc/2.0/&lt;/rights&gt;</v>
      </c>
      <c r="Z78" t="str">
        <f>CONCATENATE("&lt;wordlist_no_repetition&gt;",'Raw Metadata'!Z77,"&lt;/wordlist_no_repetition&gt;")</f>
        <v>&lt;wordlist_no_repetition&gt;myp_word-list_1995_19.html&lt;/wordlist_no_repetition&gt;</v>
      </c>
      <c r="AA78" t="str">
        <f>CONCATENATE("&lt;link_within_wordlist&gt;",'Raw Metadata'!AB77,"&lt;/link_within_wordlist&gt;")</f>
        <v>&lt;link_within_wordlist&gt;myp_word-list_1995_19.html#1&lt;/link_within_wordlist&gt;</v>
      </c>
      <c r="AB78" t="s">
        <v>16</v>
      </c>
    </row>
    <row r="79" ht="20.25">
      <c r="A79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2005-10-07T03:29:30Z</dcterms:modified>
  <cp:category/>
  <cp:version/>
  <cp:contentType/>
  <cp:contentStatus/>
</cp:coreProperties>
</file>