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0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<sst xmlns="http://schemas.openxmlformats.org/spreadsheetml/2006/main" count="215" uniqueCount="123">
  <si>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</si>
  <si>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</si>
  <si>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</si>
  <si>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</si>
  <si>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</si>
  <si>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</si>
  <si>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</si>
  <si>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</si>
  <si>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</si>
  <si>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</si>
  <si>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</si>
  <si>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(TIFF)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</si>
  <si>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</si>
  <si>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</si>
  <si>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</si>
  <si>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</si>
  <si>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</si>
  <si>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</si>
  <si>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</si>
  <si>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</si>
  <si>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</si>
  <si>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</si>
  <si>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</si>
  <si>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</si>
  <si>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</si>
  <si>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</si>
  <si>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</si>
  <si>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</si>
  <si>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</si>
  <si>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</si>
  <si>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</si>
  <si>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</si>
  <si>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</si>
  <si>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</si>
  <si>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</si>
  <si>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</si>
  <si>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</si>
  <si>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</si>
  <si>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</si>
  <si>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</si>
  <si>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</si>
  <si>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</si>
  <si>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</si>
  <si>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</si>
  <si>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</si>
  <si>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</si>
  <si>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</si>
  <si>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TIFF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</si>
  <si>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</si>
  <si>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</si>
  <si>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</si>
  <si>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</si>
  <si>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</si>
  <si>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</si>
  <si>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</si>
  <si>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</si>
  <si>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</si>
  <si>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</si>
  <si>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</si>
  <si>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</si>
  <si>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</si>
  <si>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</si>
  <si>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Unicode Text Entries</t>
  </si>
  <si>
    <t>Fieldworker(s)</t>
  </si>
  <si>
    <t>Speaker(s)</t>
  </si>
  <si>
    <t>44.1 K, 16-bit sound depth (bit rate=705 kbps)</t>
  </si>
  <si>
    <t>cassette tape</t>
  </si>
  <si>
    <t>Peter Ladefoged</t>
  </si>
  <si>
    <t>mya_word-list_1992_01</t>
  </si>
  <si>
    <t>mya_word-list_1992_01.html</t>
  </si>
  <si>
    <t>1 - 8</t>
  </si>
  <si>
    <t>mya_word-list_1992_01.jpg</t>
  </si>
  <si>
    <t>mya_word-list_1992_01.tif</t>
  </si>
  <si>
    <t>Burmese</t>
  </si>
  <si>
    <t>MYA</t>
  </si>
  <si>
    <t>Spicer Memorial College, Pune, India</t>
  </si>
  <si>
    <t>27 February, 1992</t>
  </si>
  <si>
    <t>Karl Tun, Benny Tun, Tun Tun Aye, Ruby Sailo, Ma Nwe Ni, Ma Mar La Sein</t>
  </si>
  <si>
    <t>mya_word-list_1992_02</t>
  </si>
  <si>
    <t>9 - 16</t>
  </si>
  <si>
    <t>mya_word-list_0000_01</t>
  </si>
  <si>
    <t>mya_word-list_0000_01.html</t>
  </si>
  <si>
    <t>1 - 147</t>
  </si>
  <si>
    <t>mya_word-list_0000_01.jpg</t>
  </si>
  <si>
    <t>mya_word-list_0000_02.jpg</t>
  </si>
  <si>
    <t>mya_word-list_0000_01.tif</t>
  </si>
  <si>
    <t>mya_word-list_0000_02.tif</t>
  </si>
  <si>
    <t>unknown</t>
  </si>
  <si>
    <t>UCLA student</t>
  </si>
  <si>
    <t>N/A</t>
  </si>
  <si>
    <t>mya_word-list_1979_01</t>
  </si>
  <si>
    <t>mya_word-list_1979_01.html</t>
  </si>
  <si>
    <t>1 - 105</t>
  </si>
  <si>
    <t>mya_word-list_1979_01.jpg</t>
  </si>
  <si>
    <t>mya_word-list_1979_02.jpg</t>
  </si>
  <si>
    <t>mya_word-list_1979_01.tif</t>
  </si>
  <si>
    <t>mya_word-list_1979_02.tif</t>
  </si>
  <si>
    <t>reel tape</t>
  </si>
  <si>
    <t>mya_word-list_1983_01</t>
  </si>
  <si>
    <t>mya_word-list_1983_02</t>
  </si>
  <si>
    <t>mya_word-list_1988_01</t>
  </si>
  <si>
    <t>mya_word-list_1983_01.html</t>
  </si>
  <si>
    <t>mya_word-list_1983_02.html</t>
  </si>
  <si>
    <t>mya_word-list_1988_01.html</t>
  </si>
  <si>
    <t>1 - 54</t>
  </si>
  <si>
    <t>1 - 119</t>
  </si>
  <si>
    <t>1 - 83</t>
  </si>
  <si>
    <t>mya_word-list_1983_01.jpg</t>
  </si>
  <si>
    <t>mya_word-list_1983_02.jpg</t>
  </si>
  <si>
    <t>mya_word-list_1983_01.tif</t>
  </si>
  <si>
    <t>mya_word-list_1983_02.tif</t>
  </si>
  <si>
    <t>mya_word-list_1983_03.jpg</t>
  </si>
  <si>
    <t>mya_word-list_1983_04.jpg</t>
  </si>
  <si>
    <t>mya_word-list_1983_03.tif</t>
  </si>
  <si>
    <t>mya_word-list_1983_04.tif</t>
  </si>
  <si>
    <t>mya_word-list_1988_01.jpg</t>
  </si>
  <si>
    <t>mya_word-list_1988_02.jpg</t>
  </si>
  <si>
    <t>mya_word-list_1988_01.tif</t>
  </si>
  <si>
    <t>mya_word-list_1988_02.tif</t>
  </si>
  <si>
    <t>2 June, 1983</t>
  </si>
  <si>
    <t>31 May, 1988</t>
  </si>
  <si>
    <t>&lt;language_name&gt;Burmese&lt;/language_name&gt;</t>
  </si>
  <si>
    <t>UCLA Phonetics Laboratory; speaker is from Rangoon, Burma (Yangon, Myanmar)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</si>
</sst>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tabSelected="1" workbookViewId="0" topLeftCell="A1">
      <selection activeCell="Q4" sqref="Q4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1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17</v>
      </c>
      <c r="C1" t="s">
        <v>13</v>
      </c>
      <c r="D1" t="s">
        <v>14</v>
      </c>
      <c r="E1" t="s">
        <v>55</v>
      </c>
      <c r="F1" s="1" t="s">
        <v>62</v>
      </c>
      <c r="G1" t="s">
        <v>12</v>
      </c>
      <c r="H1" t="s">
        <v>46</v>
      </c>
      <c r="I1" t="s">
        <v>11</v>
      </c>
      <c r="J1" t="s">
        <v>47</v>
      </c>
      <c r="K1" t="s">
        <v>23</v>
      </c>
      <c r="L1" t="s">
        <v>24</v>
      </c>
      <c r="M1" t="s">
        <v>20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63</v>
      </c>
      <c r="T1" t="s">
        <v>64</v>
      </c>
      <c r="U1" t="s">
        <v>3</v>
      </c>
      <c r="V1" t="s">
        <v>21</v>
      </c>
      <c r="W1" t="s">
        <v>0</v>
      </c>
      <c r="X1" t="s">
        <v>6</v>
      </c>
      <c r="Y1" t="s">
        <v>9</v>
      </c>
      <c r="Z1" t="s">
        <v>57</v>
      </c>
      <c r="AA1" t="s">
        <v>59</v>
      </c>
      <c r="AB1" t="s">
        <v>60</v>
      </c>
    </row>
    <row r="2" spans="1:28" ht="20.25">
      <c r="A2">
        <v>1</v>
      </c>
      <c r="B2" t="s">
        <v>68</v>
      </c>
      <c r="C2" t="str">
        <f aca="true" t="shared" si="0" ref="C2:C8">CONCATENATE(B2,".wav")</f>
        <v>mya_word-list_1992_01.wav</v>
      </c>
      <c r="D2" t="str">
        <f aca="true" t="shared" si="1" ref="D2:D8">CONCATENATE(B2,".mp3")</f>
        <v>mya_word-list_1992_01.mp3</v>
      </c>
      <c r="E2" t="s">
        <v>69</v>
      </c>
      <c r="F2" s="1" t="s">
        <v>70</v>
      </c>
      <c r="G2" t="s">
        <v>71</v>
      </c>
      <c r="I2" t="s">
        <v>72</v>
      </c>
      <c r="K2" t="s">
        <v>25</v>
      </c>
      <c r="L2" t="s">
        <v>25</v>
      </c>
      <c r="M2" t="str">
        <f aca="true" t="shared" si="2" ref="M2:M8">CONCATENATE("mya_record_details.html#",A2)</f>
        <v>mya_record_details.html#1</v>
      </c>
      <c r="N2" t="s">
        <v>73</v>
      </c>
      <c r="O2" t="s">
        <v>74</v>
      </c>
      <c r="P2" t="s">
        <v>8</v>
      </c>
      <c r="Q2" t="s">
        <v>75</v>
      </c>
      <c r="R2" t="s">
        <v>76</v>
      </c>
      <c r="S2" s="2" t="s">
        <v>67</v>
      </c>
      <c r="T2" s="2" t="s">
        <v>77</v>
      </c>
      <c r="U2" s="3" t="s">
        <v>65</v>
      </c>
      <c r="V2" t="s">
        <v>22</v>
      </c>
      <c r="W2" t="s">
        <v>66</v>
      </c>
      <c r="X2" t="s">
        <v>56</v>
      </c>
      <c r="Y2" t="s">
        <v>10</v>
      </c>
      <c r="Z2" t="str">
        <f aca="true" t="shared" si="3" ref="Z2:Z8">E2</f>
        <v>mya_word-list_1992_01.html</v>
      </c>
      <c r="AA2" s="4">
        <v>1</v>
      </c>
      <c r="AB2" t="str">
        <f aca="true" t="shared" si="4" ref="AB2:AB8">CONCATENATE(E2,"#",AA2)</f>
        <v>mya_word-list_1992_01.html#1</v>
      </c>
    </row>
    <row r="3" spans="1:28" ht="20.25">
      <c r="A3">
        <v>2</v>
      </c>
      <c r="B3" t="s">
        <v>78</v>
      </c>
      <c r="C3" t="str">
        <f t="shared" si="0"/>
        <v>mya_word-list_1992_02.wav</v>
      </c>
      <c r="D3" t="str">
        <f t="shared" si="1"/>
        <v>mya_word-list_1992_02.mp3</v>
      </c>
      <c r="E3" t="s">
        <v>69</v>
      </c>
      <c r="F3" s="1" t="s">
        <v>79</v>
      </c>
      <c r="G3" t="s">
        <v>71</v>
      </c>
      <c r="I3" t="s">
        <v>72</v>
      </c>
      <c r="K3" t="s">
        <v>25</v>
      </c>
      <c r="L3" t="s">
        <v>25</v>
      </c>
      <c r="M3" t="str">
        <f t="shared" si="2"/>
        <v>mya_record_details.html#2</v>
      </c>
      <c r="N3" t="s">
        <v>73</v>
      </c>
      <c r="O3" t="s">
        <v>74</v>
      </c>
      <c r="P3" t="s">
        <v>8</v>
      </c>
      <c r="Q3" t="s">
        <v>75</v>
      </c>
      <c r="R3" t="s">
        <v>76</v>
      </c>
      <c r="S3" s="2" t="s">
        <v>67</v>
      </c>
      <c r="T3" s="2" t="s">
        <v>77</v>
      </c>
      <c r="U3" s="3" t="s">
        <v>65</v>
      </c>
      <c r="V3" t="s">
        <v>22</v>
      </c>
      <c r="W3" t="s">
        <v>66</v>
      </c>
      <c r="X3" t="s">
        <v>56</v>
      </c>
      <c r="Y3" t="s">
        <v>10</v>
      </c>
      <c r="Z3" t="str">
        <f t="shared" si="3"/>
        <v>mya_word-list_1992_01.html</v>
      </c>
      <c r="AA3">
        <v>9</v>
      </c>
      <c r="AB3" t="str">
        <f t="shared" si="4"/>
        <v>mya_word-list_1992_01.html#9</v>
      </c>
    </row>
    <row r="4" spans="1:28" ht="20.25">
      <c r="A4">
        <v>3</v>
      </c>
      <c r="B4" t="s">
        <v>80</v>
      </c>
      <c r="C4" t="str">
        <f t="shared" si="0"/>
        <v>mya_word-list_0000_01.wav</v>
      </c>
      <c r="D4" t="str">
        <f t="shared" si="1"/>
        <v>mya_word-list_0000_01.mp3</v>
      </c>
      <c r="E4" t="s">
        <v>81</v>
      </c>
      <c r="F4" s="1" t="s">
        <v>82</v>
      </c>
      <c r="G4" t="s">
        <v>83</v>
      </c>
      <c r="H4" t="s">
        <v>84</v>
      </c>
      <c r="I4" t="s">
        <v>85</v>
      </c>
      <c r="J4" t="s">
        <v>86</v>
      </c>
      <c r="K4" t="s">
        <v>25</v>
      </c>
      <c r="L4" t="s">
        <v>25</v>
      </c>
      <c r="M4" t="str">
        <f t="shared" si="2"/>
        <v>mya_record_details.html#3</v>
      </c>
      <c r="N4" t="s">
        <v>73</v>
      </c>
      <c r="O4" t="s">
        <v>74</v>
      </c>
      <c r="P4" t="s">
        <v>8</v>
      </c>
      <c r="Q4" t="s">
        <v>122</v>
      </c>
      <c r="R4" t="s">
        <v>87</v>
      </c>
      <c r="S4" t="s">
        <v>88</v>
      </c>
      <c r="T4" t="s">
        <v>89</v>
      </c>
      <c r="U4" s="3" t="s">
        <v>65</v>
      </c>
      <c r="V4" t="s">
        <v>22</v>
      </c>
      <c r="W4" t="s">
        <v>66</v>
      </c>
      <c r="X4" t="s">
        <v>56</v>
      </c>
      <c r="Y4" t="s">
        <v>10</v>
      </c>
      <c r="Z4" t="str">
        <f t="shared" si="3"/>
        <v>mya_word-list_0000_01.html</v>
      </c>
      <c r="AA4">
        <v>1</v>
      </c>
      <c r="AB4" t="str">
        <f t="shared" si="4"/>
        <v>mya_word-list_0000_01.html#1</v>
      </c>
    </row>
    <row r="5" spans="1:28" ht="20.25">
      <c r="A5">
        <v>4</v>
      </c>
      <c r="B5" t="s">
        <v>90</v>
      </c>
      <c r="C5" t="str">
        <f t="shared" si="0"/>
        <v>mya_word-list_1979_01.wav</v>
      </c>
      <c r="D5" t="str">
        <f t="shared" si="1"/>
        <v>mya_word-list_1979_01.mp3</v>
      </c>
      <c r="E5" t="s">
        <v>91</v>
      </c>
      <c r="F5" s="1" t="s">
        <v>92</v>
      </c>
      <c r="G5" t="s">
        <v>93</v>
      </c>
      <c r="H5" t="s">
        <v>94</v>
      </c>
      <c r="I5" t="s">
        <v>95</v>
      </c>
      <c r="J5" t="s">
        <v>96</v>
      </c>
      <c r="K5" t="s">
        <v>25</v>
      </c>
      <c r="L5" t="s">
        <v>25</v>
      </c>
      <c r="M5" t="str">
        <f t="shared" si="2"/>
        <v>mya_record_details.html#4</v>
      </c>
      <c r="N5" t="s">
        <v>73</v>
      </c>
      <c r="O5" t="s">
        <v>74</v>
      </c>
      <c r="P5" t="s">
        <v>8</v>
      </c>
      <c r="Q5" t="s">
        <v>122</v>
      </c>
      <c r="R5" s="6">
        <v>1979</v>
      </c>
      <c r="S5" t="s">
        <v>88</v>
      </c>
      <c r="T5" t="s">
        <v>89</v>
      </c>
      <c r="U5" s="3" t="s">
        <v>65</v>
      </c>
      <c r="V5" t="s">
        <v>22</v>
      </c>
      <c r="W5" t="s">
        <v>97</v>
      </c>
      <c r="X5" t="s">
        <v>56</v>
      </c>
      <c r="Y5" t="s">
        <v>10</v>
      </c>
      <c r="Z5" t="str">
        <f t="shared" si="3"/>
        <v>mya_word-list_1979_01.html</v>
      </c>
      <c r="AA5">
        <v>1</v>
      </c>
      <c r="AB5" t="str">
        <f t="shared" si="4"/>
        <v>mya_word-list_1979_01.html#1</v>
      </c>
    </row>
    <row r="6" spans="1:28" ht="20.25">
      <c r="A6">
        <v>5</v>
      </c>
      <c r="B6" t="s">
        <v>98</v>
      </c>
      <c r="C6" t="str">
        <f t="shared" si="0"/>
        <v>mya_word-list_1983_01.wav</v>
      </c>
      <c r="D6" t="str">
        <f t="shared" si="1"/>
        <v>mya_word-list_1983_01.mp3</v>
      </c>
      <c r="E6" t="s">
        <v>101</v>
      </c>
      <c r="F6" s="1" t="s">
        <v>104</v>
      </c>
      <c r="G6" t="s">
        <v>107</v>
      </c>
      <c r="H6" t="s">
        <v>108</v>
      </c>
      <c r="I6" t="s">
        <v>109</v>
      </c>
      <c r="J6" t="s">
        <v>110</v>
      </c>
      <c r="K6" t="s">
        <v>25</v>
      </c>
      <c r="L6" t="s">
        <v>25</v>
      </c>
      <c r="M6" t="str">
        <f t="shared" si="2"/>
        <v>mya_record_details.html#5</v>
      </c>
      <c r="N6" t="s">
        <v>73</v>
      </c>
      <c r="O6" t="s">
        <v>74</v>
      </c>
      <c r="P6" t="s">
        <v>8</v>
      </c>
      <c r="Q6" t="s">
        <v>122</v>
      </c>
      <c r="R6" t="s">
        <v>119</v>
      </c>
      <c r="S6" t="s">
        <v>88</v>
      </c>
      <c r="T6" t="s">
        <v>89</v>
      </c>
      <c r="U6" s="3" t="s">
        <v>65</v>
      </c>
      <c r="V6" t="s">
        <v>22</v>
      </c>
      <c r="W6" t="s">
        <v>97</v>
      </c>
      <c r="X6" t="s">
        <v>56</v>
      </c>
      <c r="Y6" t="s">
        <v>10</v>
      </c>
      <c r="Z6" t="str">
        <f t="shared" si="3"/>
        <v>mya_word-list_1983_01.html</v>
      </c>
      <c r="AA6">
        <v>1</v>
      </c>
      <c r="AB6" t="str">
        <f t="shared" si="4"/>
        <v>mya_word-list_1983_01.html#1</v>
      </c>
    </row>
    <row r="7" spans="1:28" ht="20.25">
      <c r="A7">
        <v>6</v>
      </c>
      <c r="B7" t="s">
        <v>99</v>
      </c>
      <c r="C7" t="str">
        <f t="shared" si="0"/>
        <v>mya_word-list_1983_02.wav</v>
      </c>
      <c r="D7" t="str">
        <f t="shared" si="1"/>
        <v>mya_word-list_1983_02.mp3</v>
      </c>
      <c r="E7" t="s">
        <v>102</v>
      </c>
      <c r="F7" s="1" t="s">
        <v>105</v>
      </c>
      <c r="G7" t="s">
        <v>111</v>
      </c>
      <c r="H7" t="s">
        <v>112</v>
      </c>
      <c r="I7" t="s">
        <v>113</v>
      </c>
      <c r="J7" t="s">
        <v>114</v>
      </c>
      <c r="K7" t="s">
        <v>25</v>
      </c>
      <c r="L7" t="s">
        <v>25</v>
      </c>
      <c r="M7" t="str">
        <f t="shared" si="2"/>
        <v>mya_record_details.html#6</v>
      </c>
      <c r="N7" t="s">
        <v>73</v>
      </c>
      <c r="O7" t="s">
        <v>74</v>
      </c>
      <c r="P7" t="s">
        <v>8</v>
      </c>
      <c r="Q7" t="s">
        <v>122</v>
      </c>
      <c r="R7" t="s">
        <v>119</v>
      </c>
      <c r="S7" t="s">
        <v>88</v>
      </c>
      <c r="T7" t="s">
        <v>89</v>
      </c>
      <c r="U7" s="3" t="s">
        <v>65</v>
      </c>
      <c r="V7" t="s">
        <v>22</v>
      </c>
      <c r="W7" t="s">
        <v>97</v>
      </c>
      <c r="X7" t="s">
        <v>56</v>
      </c>
      <c r="Y7" t="s">
        <v>10</v>
      </c>
      <c r="Z7" t="str">
        <f t="shared" si="3"/>
        <v>mya_word-list_1983_02.html</v>
      </c>
      <c r="AA7">
        <v>1</v>
      </c>
      <c r="AB7" t="str">
        <f t="shared" si="4"/>
        <v>mya_word-list_1983_02.html#1</v>
      </c>
    </row>
    <row r="8" spans="1:28" ht="20.25">
      <c r="A8">
        <v>7</v>
      </c>
      <c r="B8" t="s">
        <v>100</v>
      </c>
      <c r="C8" t="str">
        <f t="shared" si="0"/>
        <v>mya_word-list_1988_01.wav</v>
      </c>
      <c r="D8" t="str">
        <f t="shared" si="1"/>
        <v>mya_word-list_1988_01.mp3</v>
      </c>
      <c r="E8" t="s">
        <v>103</v>
      </c>
      <c r="F8" s="1" t="s">
        <v>106</v>
      </c>
      <c r="G8" t="s">
        <v>115</v>
      </c>
      <c r="H8" t="s">
        <v>116</v>
      </c>
      <c r="I8" t="s">
        <v>117</v>
      </c>
      <c r="J8" t="s">
        <v>118</v>
      </c>
      <c r="K8" t="s">
        <v>25</v>
      </c>
      <c r="L8" t="s">
        <v>25</v>
      </c>
      <c r="M8" t="str">
        <f t="shared" si="2"/>
        <v>mya_record_details.html#7</v>
      </c>
      <c r="N8" t="s">
        <v>73</v>
      </c>
      <c r="O8" t="s">
        <v>74</v>
      </c>
      <c r="P8" t="s">
        <v>8</v>
      </c>
      <c r="Q8" t="s">
        <v>122</v>
      </c>
      <c r="R8" t="s">
        <v>120</v>
      </c>
      <c r="S8" t="s">
        <v>88</v>
      </c>
      <c r="T8" t="s">
        <v>89</v>
      </c>
      <c r="U8" s="3" t="s">
        <v>65</v>
      </c>
      <c r="V8" t="s">
        <v>22</v>
      </c>
      <c r="W8" t="s">
        <v>66</v>
      </c>
      <c r="X8" t="s">
        <v>56</v>
      </c>
      <c r="Y8" t="s">
        <v>10</v>
      </c>
      <c r="Z8" t="str">
        <f t="shared" si="3"/>
        <v>mya_word-list_1988_01.html</v>
      </c>
      <c r="AA8">
        <v>1</v>
      </c>
      <c r="AB8" t="str">
        <f t="shared" si="4"/>
        <v>mya_word-list_1988_01.html#1</v>
      </c>
    </row>
    <row r="111" ht="20.25">
      <c r="F111" s="5"/>
    </row>
    <row r="112" ht="20.25">
      <c r="F112" s="5"/>
    </row>
    <row r="113" ht="20.25">
      <c r="F113" s="5"/>
    </row>
    <row r="114" ht="20.25">
      <c r="F114" s="5"/>
    </row>
    <row r="115" ht="20.25">
      <c r="F115" s="5"/>
    </row>
    <row r="116" ht="20.25">
      <c r="F116" s="5"/>
    </row>
    <row r="117" ht="20.25">
      <c r="F117" s="5"/>
    </row>
    <row r="118" ht="20.25">
      <c r="F118" s="5"/>
    </row>
    <row r="119" ht="20.25">
      <c r="F119" s="5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"/>
  <sheetViews>
    <sheetView workbookViewId="0" topLeftCell="A1">
      <selection activeCell="D1" sqref="D1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54</v>
      </c>
      <c r="C1" t="s">
        <v>18</v>
      </c>
      <c r="D1" t="s">
        <v>121</v>
      </c>
    </row>
    <row r="2" spans="1:28" ht="20.25">
      <c r="A2" t="s">
        <v>26</v>
      </c>
      <c r="B2" t="s">
        <v>49</v>
      </c>
      <c r="C2" t="s">
        <v>27</v>
      </c>
      <c r="D2" t="s">
        <v>28</v>
      </c>
      <c r="E2" t="s">
        <v>29</v>
      </c>
      <c r="F2" t="s">
        <v>30</v>
      </c>
      <c r="G2" t="s">
        <v>31</v>
      </c>
      <c r="H2" t="s">
        <v>32</v>
      </c>
      <c r="I2" t="s">
        <v>33</v>
      </c>
      <c r="J2" t="s">
        <v>50</v>
      </c>
      <c r="K2" t="s">
        <v>34</v>
      </c>
      <c r="L2" t="s">
        <v>35</v>
      </c>
      <c r="M2" t="s">
        <v>36</v>
      </c>
      <c r="N2" t="s">
        <v>37</v>
      </c>
      <c r="O2" t="s">
        <v>38</v>
      </c>
      <c r="P2" t="s">
        <v>53</v>
      </c>
      <c r="Q2" t="s">
        <v>52</v>
      </c>
      <c r="R2" t="s">
        <v>39</v>
      </c>
      <c r="S2" t="s">
        <v>40</v>
      </c>
      <c r="T2" t="s">
        <v>41</v>
      </c>
      <c r="U2" t="s">
        <v>48</v>
      </c>
      <c r="V2" t="s">
        <v>42</v>
      </c>
      <c r="W2" t="s">
        <v>43</v>
      </c>
      <c r="X2" t="s">
        <v>51</v>
      </c>
      <c r="Y2" t="s">
        <v>44</v>
      </c>
      <c r="Z2" t="s">
        <v>58</v>
      </c>
      <c r="AA2" t="s">
        <v>61</v>
      </c>
      <c r="AB2" t="s">
        <v>45</v>
      </c>
    </row>
    <row r="3" spans="1:28" ht="20.25">
      <c r="A3" t="s">
        <v>15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&lt;lang_name&gt;Burmese&lt;/lang_name&gt;</v>
      </c>
      <c r="D3" t="str">
        <f>CONCATENATE("&lt;sil_code&gt;",'Raw Metadata'!O2,"&lt;/sil_code&gt;")</f>
        <v>&lt;sil_code&gt;MYA&lt;/sil_code&gt;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&lt;recording_location&gt;Spicer Memorial College, Pune, India&lt;/recording_location&gt;</v>
      </c>
      <c r="G3" t="str">
        <f>CONCATENATE("&lt;recording_date&gt;",'Raw Metadata'!R2,"&lt;/recording_date&gt;")</f>
        <v>&lt;recording_date&gt;27 February, 1992&lt;/recording_date&gt;</v>
      </c>
      <c r="H3" t="str">
        <f>CONCATENATE("&lt;fieldworkers&gt;",'Raw Metadata'!S2,"&lt;/fieldworkers&gt;")</f>
        <v>&lt;fieldworkers&gt;Peter Ladefoged&lt;/fieldworkers&gt;</v>
      </c>
      <c r="I3" t="str">
        <f>CONCATENATE("&lt;speakers&gt;",'Raw Metadata'!T2,"&lt;/speakers&gt;")</f>
        <v>&lt;speakers&gt;Karl Tun, Benny Tun, Tun Tun Aye, Ruby Sailo, Ma Nwe Ni, Ma Mar La Sein&lt;/speakers&gt;</v>
      </c>
      <c r="J3" t="str">
        <f>CONCATENATE("&lt;filename_audio&gt;",'Raw Metadata'!B2,"&lt;/filename_audio&gt;")</f>
        <v>&lt;filename_audio&gt;mya_word-list_1992_01&lt;/filename_audio&gt;</v>
      </c>
      <c r="K3" t="str">
        <f>CONCATENATE("&lt;filename_wav&gt;",'Raw Metadata'!C2,"&lt;/filename_wav&gt;")</f>
        <v>&lt;filename_wav&gt;mya_word-list_1992_01.wav&lt;/filename_wav&gt;</v>
      </c>
      <c r="L3" t="str">
        <f>CONCATENATE("&lt;filename_mp3&gt;",'Raw Metadata'!D2,"&lt;/filename_mp3&gt;")</f>
        <v>&lt;filename_mp3&gt;mya_word-list_1992_01.mp3&lt;/filename_mp3&gt;</v>
      </c>
      <c r="M3" t="str">
        <f>CONCATENATE("&lt;wav_quality&gt;",'Raw Metadata'!U2,"&lt;/wav_quality&gt;")</f>
        <v>&lt;wav_quality&gt;44.1 K, 16-bit sound depth (bit rate=705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&lt;original_medium&gt;cassette tape&lt;/original_medium&gt;</v>
      </c>
      <c r="P3" t="str">
        <f>CONCATENATE("&lt;wordlist&gt;",'Raw Metadata'!E2,"&lt;/wordlist&gt;")</f>
        <v>&lt;wordlist&gt;mya_word-list_1992_01.html&lt;/wordlist&gt;</v>
      </c>
      <c r="Q3" t="str">
        <f>CONCATENATE("&lt;wordlist_entries&gt;",'Raw Metadata'!F2,"&lt;/wordlist_entries&gt;")</f>
        <v>&lt;wordlist_entries&gt;1 - 8&lt;/wordlist_entries&gt;</v>
      </c>
      <c r="R3" t="str">
        <f>CONCATENATE("&lt;image_tif&gt;",'Raw Metadata'!I2,"&lt;/image_tif&gt;")</f>
        <v>&lt;image_tif&gt;mya_word-list_1992_01.tif&lt;/image_tif&gt;</v>
      </c>
      <c r="S3" t="str">
        <f>CONCATENATE("&lt;image_tif2&gt;",'Raw Metadata'!J2,"&lt;/image_tif2&gt;")</f>
        <v>&lt;image_tif2&gt;&lt;/image_tif2&gt;</v>
      </c>
      <c r="T3" t="str">
        <f>CONCATENATE("&lt;image_jpg&gt;",'Raw Metadata'!G2,"&lt;/image_jpg&gt;")</f>
        <v>&lt;image_jpg&gt;mya_word-list_1992_01.jpg&lt;/image_jpg&gt;</v>
      </c>
      <c r="U3" t="str">
        <f>CONCATENATE("&lt;image_jpg2&gt;",'Raw Metadata'!H2,"&lt;/image_jpg2&gt;")</f>
        <v>&lt;image_jpg2&gt;&lt;/image_jpg2&gt;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&lt;details&gt;mya_record_details.html#1&lt;/details&gt;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&lt;wordlist_no_repetition&gt;mya_word-list_1992_01.html&lt;/wordlist_no_repetition&gt;</v>
      </c>
      <c r="AA3" t="str">
        <f>CONCATENATE("&lt;link_within_wordlist&gt;",'Raw Metadata'!AB2,"&lt;/link_within_wordlist&gt;")</f>
        <v>&lt;link_within_wordlist&gt;mya_word-list_1992_01.html#1&lt;/link_within_wordlist&gt;</v>
      </c>
      <c r="AB3" t="s">
        <v>16</v>
      </c>
    </row>
    <row r="4" spans="1:28" ht="20.25">
      <c r="A4" t="s">
        <v>15</v>
      </c>
      <c r="B4" t="str">
        <f>CONCATENATE("&lt;entry&gt;",'Raw Metadata'!A3,"&lt;/entry&gt;")</f>
        <v>&lt;entry&gt;2&lt;/entry&gt;</v>
      </c>
      <c r="C4" t="str">
        <f>CONCATENATE("&lt;lang_name&gt;",'Raw Metadata'!N3,"&lt;/lang_name&gt;")</f>
        <v>&lt;lang_name&gt;Burmese&lt;/lang_name&gt;</v>
      </c>
      <c r="D4" t="str">
        <f>CONCATENATE("&lt;sil_code&gt;",'Raw Metadata'!O3,"&lt;/sil_code&gt;")</f>
        <v>&lt;sil_code&gt;MYA&lt;/sil_code&gt;</v>
      </c>
      <c r="E4" t="str">
        <f>CONCATENATE("&lt;content&gt;",'Raw Metadata'!P3,"&lt;/content&gt;")</f>
        <v>&lt;content&gt;Word List&lt;/content&gt;</v>
      </c>
      <c r="F4" t="str">
        <f>CONCATENATE("&lt;recording_location&gt;",'Raw Metadata'!Q3,"&lt;/recording_location&gt;")</f>
        <v>&lt;recording_location&gt;Spicer Memorial College, Pune, India&lt;/recording_location&gt;</v>
      </c>
      <c r="G4" t="str">
        <f>CONCATENATE("&lt;recording_date&gt;",'Raw Metadata'!R3,"&lt;/recording_date&gt;")</f>
        <v>&lt;recording_date&gt;27 February, 1992&lt;/recording_date&gt;</v>
      </c>
      <c r="H4" t="str">
        <f>CONCATENATE("&lt;fieldworkers&gt;",'Raw Metadata'!S3,"&lt;/fieldworkers&gt;")</f>
        <v>&lt;fieldworkers&gt;Peter Ladefoged&lt;/fieldworkers&gt;</v>
      </c>
      <c r="I4" t="str">
        <f>CONCATENATE("&lt;speakers&gt;",'Raw Metadata'!T3,"&lt;/speakers&gt;")</f>
        <v>&lt;speakers&gt;Karl Tun, Benny Tun, Tun Tun Aye, Ruby Sailo, Ma Nwe Ni, Ma Mar La Sein&lt;/speakers&gt;</v>
      </c>
      <c r="J4" t="str">
        <f>CONCATENATE("&lt;filename_audio&gt;",'Raw Metadata'!B3,"&lt;/filename_audio&gt;")</f>
        <v>&lt;filename_audio&gt;mya_word-list_1992_02&lt;/filename_audio&gt;</v>
      </c>
      <c r="K4" t="str">
        <f>CONCATENATE("&lt;filename_wav&gt;",'Raw Metadata'!C3,"&lt;/filename_wav&gt;")</f>
        <v>&lt;filename_wav&gt;mya_word-list_1992_02.wav&lt;/filename_wav&gt;</v>
      </c>
      <c r="L4" t="str">
        <f>CONCATENATE("&lt;filename_mp3&gt;",'Raw Metadata'!D3,"&lt;/filename_mp3&gt;")</f>
        <v>&lt;filename_mp3&gt;mya_word-list_1992_02.mp3&lt;/filename_mp3&gt;</v>
      </c>
      <c r="M4" t="str">
        <f>CONCATENATE("&lt;wav_quality&gt;",'Raw Metadata'!U3,"&lt;/wav_quality&gt;")</f>
        <v>&lt;wav_quality&gt;44.1 K, 16-bit sound depth (bit rate=705 kbps)&lt;/wav_quality&gt;</v>
      </c>
      <c r="N4" t="str">
        <f>CONCATENATE("&lt;mp3_quality&gt;",'Raw Metadata'!V3,"&lt;/mp3_quality&gt;")</f>
        <v>&lt;mp3_quality&gt;56 kpbs&lt;/mp3_quality&gt;</v>
      </c>
      <c r="O4" t="str">
        <f>CONCATENATE("&lt;original_medium&gt;",'Raw Metadata'!W3,"&lt;/original_medium&gt;")</f>
        <v>&lt;original_medium&gt;cassette tape&lt;/original_medium&gt;</v>
      </c>
      <c r="P4" t="str">
        <f>CONCATENATE("&lt;wordlist&gt;",'Raw Metadata'!E3,"&lt;/wordlist&gt;")</f>
        <v>&lt;wordlist&gt;mya_word-list_1992_01.html&lt;/wordlist&gt;</v>
      </c>
      <c r="Q4" t="str">
        <f>CONCATENATE("&lt;wordlist_entries&gt;",'Raw Metadata'!F3,"&lt;/wordlist_entries&gt;")</f>
        <v>&lt;wordlist_entries&gt;9 - 16&lt;/wordlist_entries&gt;</v>
      </c>
      <c r="R4" t="str">
        <f>CONCATENATE("&lt;image_tif&gt;",'Raw Metadata'!I3,"&lt;/image_tif&gt;")</f>
        <v>&lt;image_tif&gt;mya_word-list_1992_01.tif&lt;/image_tif&gt;</v>
      </c>
      <c r="S4" t="str">
        <f>CONCATENATE("&lt;image_tif2&gt;",'Raw Metadata'!J3,"&lt;/image_tif2&gt;")</f>
        <v>&lt;image_tif2&gt;&lt;/image_tif2&gt;</v>
      </c>
      <c r="T4" t="str">
        <f>CONCATENATE("&lt;image_jpg&gt;",'Raw Metadata'!G3,"&lt;/image_jpg&gt;")</f>
        <v>&lt;image_jpg&gt;mya_word-list_1992_01.jpg&lt;/image_jpg&gt;</v>
      </c>
      <c r="U4" t="str">
        <f>CONCATENATE("&lt;image_jpg2&gt;",'Raw Metadata'!H3,"&lt;/image_jpg2&gt;")</f>
        <v>&lt;image_jpg2&gt;&lt;/image_jpg2&gt;</v>
      </c>
      <c r="V4" t="str">
        <f>CONCATENATE("&lt;tif_quality&gt;",'Raw Metadata'!K3,"&lt;/tif_quality&gt;")</f>
        <v>&lt;tif_quality&gt;300 dpi&lt;/tif_quality&gt;</v>
      </c>
      <c r="W4" t="str">
        <f>CONCATENATE("&lt;jpg_quality&gt;",'Raw Metadata'!L3,"&lt;/jpg_quality&gt;")</f>
        <v>&lt;jpg_quality&gt;300 dpi&lt;/jpg_quality&gt;</v>
      </c>
      <c r="X4" t="str">
        <f>CONCATENATE("&lt;details&gt;",'Raw Metadata'!M3,,,"&lt;/details&gt;")</f>
        <v>&lt;details&gt;mya_record_details.html#2&lt;/details&gt;</v>
      </c>
      <c r="Y4" t="str">
        <f>CONCATENATE("&lt;rights&gt;",'Raw Metadata'!X3,"&lt;/rights&gt;")</f>
        <v>&lt;rights&gt;This work is licensed under a Creative Commons license, available for viewing at http://creativecommons.org/licenses/by-nc/2.0/&lt;/rights&gt;</v>
      </c>
      <c r="Z4" t="str">
        <f>CONCATENATE("&lt;wordlist_no_repetition&gt;",'Raw Metadata'!Z3,"&lt;/wordlist_no_repetition&gt;")</f>
        <v>&lt;wordlist_no_repetition&gt;mya_word-list_1992_01.html&lt;/wordlist_no_repetition&gt;</v>
      </c>
      <c r="AA4" t="str">
        <f>CONCATENATE("&lt;link_within_wordlist&gt;",'Raw Metadata'!AB3,"&lt;/link_within_wordlist&gt;")</f>
        <v>&lt;link_within_wordlist&gt;mya_word-list_1992_01.html#9&lt;/link_within_wordlist&gt;</v>
      </c>
      <c r="AB4" t="s">
        <v>16</v>
      </c>
    </row>
    <row r="5" spans="1:28" ht="20.25">
      <c r="A5" t="s">
        <v>15</v>
      </c>
      <c r="B5" t="str">
        <f>CONCATENATE("&lt;entry&gt;",'Raw Metadata'!A4,"&lt;/entry&gt;")</f>
        <v>&lt;entry&gt;3&lt;/entry&gt;</v>
      </c>
      <c r="C5" t="str">
        <f>CONCATENATE("&lt;lang_name&gt;",'Raw Metadata'!N4,"&lt;/lang_name&gt;")</f>
        <v>&lt;lang_name&gt;Burmese&lt;/lang_name&gt;</v>
      </c>
      <c r="D5" t="str">
        <f>CONCATENATE("&lt;sil_code&gt;",'Raw Metadata'!O4,"&lt;/sil_code&gt;")</f>
        <v>&lt;sil_code&gt;MYA&lt;/sil_code&gt;</v>
      </c>
      <c r="E5" t="str">
        <f>CONCATENATE("&lt;content&gt;",'Raw Metadata'!P4,"&lt;/content&gt;")</f>
        <v>&lt;content&gt;Word List&lt;/content&gt;</v>
      </c>
      <c r="F5" t="str">
        <f>CONCATENATE("&lt;recording_location&gt;",'Raw Metadata'!Q4,"&lt;/recording_location&gt;")</f>
        <v>&lt;recording_location&gt;UCLA Phonetics Laboratory; speaker is from Rangoon, Burma (Yangon, Myanmar)&lt;/recording_location&gt;</v>
      </c>
      <c r="G5" t="str">
        <f>CONCATENATE("&lt;recording_date&gt;",'Raw Metadata'!R4,"&lt;/recording_date&gt;")</f>
        <v>&lt;recording_date&gt;unknown&lt;/recording_date&gt;</v>
      </c>
      <c r="H5" t="str">
        <f>CONCATENATE("&lt;fieldworkers&gt;",'Raw Metadata'!S4,"&lt;/fieldworkers&gt;")</f>
        <v>&lt;fieldworkers&gt;UCLA student&lt;/fieldworkers&gt;</v>
      </c>
      <c r="I5" t="str">
        <f>CONCATENATE("&lt;speakers&gt;",'Raw Metadata'!T4,"&lt;/speakers&gt;")</f>
        <v>&lt;speakers&gt;N/A&lt;/speakers&gt;</v>
      </c>
      <c r="J5" t="str">
        <f>CONCATENATE("&lt;filename_audio&gt;",'Raw Metadata'!B4,"&lt;/filename_audio&gt;")</f>
        <v>&lt;filename_audio&gt;mya_word-list_0000_01&lt;/filename_audio&gt;</v>
      </c>
      <c r="K5" t="str">
        <f>CONCATENATE("&lt;filename_wav&gt;",'Raw Metadata'!C4,"&lt;/filename_wav&gt;")</f>
        <v>&lt;filename_wav&gt;mya_word-list_0000_01.wav&lt;/filename_wav&gt;</v>
      </c>
      <c r="L5" t="str">
        <f>CONCATENATE("&lt;filename_mp3&gt;",'Raw Metadata'!D4,"&lt;/filename_mp3&gt;")</f>
        <v>&lt;filename_mp3&gt;mya_word-list_0000_01.mp3&lt;/filename_mp3&gt;</v>
      </c>
      <c r="M5" t="str">
        <f>CONCATENATE("&lt;wav_quality&gt;",'Raw Metadata'!U4,"&lt;/wav_quality&gt;")</f>
        <v>&lt;wav_quality&gt;44.1 K, 16-bit sound depth (bit rate=705 kbps)&lt;/wav_quality&gt;</v>
      </c>
      <c r="N5" t="str">
        <f>CONCATENATE("&lt;mp3_quality&gt;",'Raw Metadata'!V4,"&lt;/mp3_quality&gt;")</f>
        <v>&lt;mp3_quality&gt;56 kpbs&lt;/mp3_quality&gt;</v>
      </c>
      <c r="O5" t="str">
        <f>CONCATENATE("&lt;original_medium&gt;",'Raw Metadata'!W4,"&lt;/original_medium&gt;")</f>
        <v>&lt;original_medium&gt;cassette tape&lt;/original_medium&gt;</v>
      </c>
      <c r="P5" t="str">
        <f>CONCATENATE("&lt;wordlist&gt;",'Raw Metadata'!E4,"&lt;/wordlist&gt;")</f>
        <v>&lt;wordlist&gt;mya_word-list_0000_01.html&lt;/wordlist&gt;</v>
      </c>
      <c r="Q5" t="str">
        <f>CONCATENATE("&lt;wordlist_entries&gt;",'Raw Metadata'!F4,"&lt;/wordlist_entries&gt;")</f>
        <v>&lt;wordlist_entries&gt;1 - 147&lt;/wordlist_entries&gt;</v>
      </c>
      <c r="R5" t="str">
        <f>CONCATENATE("&lt;image_tif&gt;",'Raw Metadata'!I4,"&lt;/image_tif&gt;")</f>
        <v>&lt;image_tif&gt;mya_word-list_0000_01.tif&lt;/image_tif&gt;</v>
      </c>
      <c r="S5" t="str">
        <f>CONCATENATE("&lt;image_tif2&gt;",'Raw Metadata'!J4,"&lt;/image_tif2&gt;")</f>
        <v>&lt;image_tif2&gt;mya_word-list_0000_02.tif&lt;/image_tif2&gt;</v>
      </c>
      <c r="T5" t="str">
        <f>CONCATENATE("&lt;image_jpg&gt;",'Raw Metadata'!G4,"&lt;/image_jpg&gt;")</f>
        <v>&lt;image_jpg&gt;mya_word-list_0000_01.jpg&lt;/image_jpg&gt;</v>
      </c>
      <c r="U5" t="str">
        <f>CONCATENATE("&lt;image_jpg2&gt;",'Raw Metadata'!H4,"&lt;/image_jpg2&gt;")</f>
        <v>&lt;image_jpg2&gt;mya_word-list_0000_02.jpg&lt;/image_jpg2&gt;</v>
      </c>
      <c r="V5" t="str">
        <f>CONCATENATE("&lt;tif_quality&gt;",'Raw Metadata'!K4,"&lt;/tif_quality&gt;")</f>
        <v>&lt;tif_quality&gt;300 dpi&lt;/tif_quality&gt;</v>
      </c>
      <c r="W5" t="str">
        <f>CONCATENATE("&lt;jpg_quality&gt;",'Raw Metadata'!L4,"&lt;/jpg_quality&gt;")</f>
        <v>&lt;jpg_quality&gt;300 dpi&lt;/jpg_quality&gt;</v>
      </c>
      <c r="X5" t="str">
        <f>CONCATENATE("&lt;details&gt;",'Raw Metadata'!M4,,,"&lt;/details&gt;")</f>
        <v>&lt;details&gt;mya_record_details.html#3&lt;/details&gt;</v>
      </c>
      <c r="Y5" t="str">
        <f>CONCATENATE("&lt;rights&gt;",'Raw Metadata'!X4,"&lt;/rights&gt;")</f>
        <v>&lt;rights&gt;This work is licensed under a Creative Commons license, available for viewing at http://creativecommons.org/licenses/by-nc/2.0/&lt;/rights&gt;</v>
      </c>
      <c r="Z5" t="str">
        <f>CONCATENATE("&lt;wordlist_no_repetition&gt;",'Raw Metadata'!Z4,"&lt;/wordlist_no_repetition&gt;")</f>
        <v>&lt;wordlist_no_repetition&gt;mya_word-list_0000_01.html&lt;/wordlist_no_repetition&gt;</v>
      </c>
      <c r="AA5" t="str">
        <f>CONCATENATE("&lt;link_within_wordlist&gt;",'Raw Metadata'!AB4,"&lt;/link_within_wordlist&gt;")</f>
        <v>&lt;link_within_wordlist&gt;mya_word-list_0000_01.html#1&lt;/link_within_wordlist&gt;</v>
      </c>
      <c r="AB5" t="s">
        <v>16</v>
      </c>
    </row>
    <row r="6" spans="1:28" ht="20.25">
      <c r="A6" t="s">
        <v>15</v>
      </c>
      <c r="B6" t="str">
        <f>CONCATENATE("&lt;entry&gt;",'Raw Metadata'!A5,"&lt;/entry&gt;")</f>
        <v>&lt;entry&gt;4&lt;/entry&gt;</v>
      </c>
      <c r="C6" t="str">
        <f>CONCATENATE("&lt;lang_name&gt;",'Raw Metadata'!N5,"&lt;/lang_name&gt;")</f>
        <v>&lt;lang_name&gt;Burmese&lt;/lang_name&gt;</v>
      </c>
      <c r="D6" t="str">
        <f>CONCATENATE("&lt;sil_code&gt;",'Raw Metadata'!O5,"&lt;/sil_code&gt;")</f>
        <v>&lt;sil_code&gt;MYA&lt;/sil_code&gt;</v>
      </c>
      <c r="E6" t="str">
        <f>CONCATENATE("&lt;content&gt;",'Raw Metadata'!P5,"&lt;/content&gt;")</f>
        <v>&lt;content&gt;Word List&lt;/content&gt;</v>
      </c>
      <c r="F6" t="str">
        <f>CONCATENATE("&lt;recording_location&gt;",'Raw Metadata'!Q5,"&lt;/recording_location&gt;")</f>
        <v>&lt;recording_location&gt;UCLA Phonetics Laboratory; speaker is from Rangoon, Burma (Yangon, Myanmar)&lt;/recording_location&gt;</v>
      </c>
      <c r="G6" t="str">
        <f>CONCATENATE("&lt;recording_date&gt;",'Raw Metadata'!R5,"&lt;/recording_date&gt;")</f>
        <v>&lt;recording_date&gt;1979&lt;/recording_date&gt;</v>
      </c>
      <c r="H6" t="str">
        <f>CONCATENATE("&lt;fieldworkers&gt;",'Raw Metadata'!S5,"&lt;/fieldworkers&gt;")</f>
        <v>&lt;fieldworkers&gt;UCLA student&lt;/fieldworkers&gt;</v>
      </c>
      <c r="I6" t="str">
        <f>CONCATENATE("&lt;speakers&gt;",'Raw Metadata'!T5,"&lt;/speakers&gt;")</f>
        <v>&lt;speakers&gt;N/A&lt;/speakers&gt;</v>
      </c>
      <c r="J6" t="str">
        <f>CONCATENATE("&lt;filename_audio&gt;",'Raw Metadata'!B5,"&lt;/filename_audio&gt;")</f>
        <v>&lt;filename_audio&gt;mya_word-list_1979_01&lt;/filename_audio&gt;</v>
      </c>
      <c r="K6" t="str">
        <f>CONCATENATE("&lt;filename_wav&gt;",'Raw Metadata'!C5,"&lt;/filename_wav&gt;")</f>
        <v>&lt;filename_wav&gt;mya_word-list_1979_01.wav&lt;/filename_wav&gt;</v>
      </c>
      <c r="L6" t="str">
        <f>CONCATENATE("&lt;filename_mp3&gt;",'Raw Metadata'!D5,"&lt;/filename_mp3&gt;")</f>
        <v>&lt;filename_mp3&gt;mya_word-list_1979_01.mp3&lt;/filename_mp3&gt;</v>
      </c>
      <c r="M6" t="str">
        <f>CONCATENATE("&lt;wav_quality&gt;",'Raw Metadata'!U5,"&lt;/wav_quality&gt;")</f>
        <v>&lt;wav_quality&gt;44.1 K, 16-bit sound depth (bit rate=705 kbps)&lt;/wav_quality&gt;</v>
      </c>
      <c r="N6" t="str">
        <f>CONCATENATE("&lt;mp3_quality&gt;",'Raw Metadata'!V5,"&lt;/mp3_quality&gt;")</f>
        <v>&lt;mp3_quality&gt;56 kpbs&lt;/mp3_quality&gt;</v>
      </c>
      <c r="O6" t="str">
        <f>CONCATENATE("&lt;original_medium&gt;",'Raw Metadata'!W5,"&lt;/original_medium&gt;")</f>
        <v>&lt;original_medium&gt;reel tape&lt;/original_medium&gt;</v>
      </c>
      <c r="P6" t="str">
        <f>CONCATENATE("&lt;wordlist&gt;",'Raw Metadata'!E5,"&lt;/wordlist&gt;")</f>
        <v>&lt;wordlist&gt;mya_word-list_1979_01.html&lt;/wordlist&gt;</v>
      </c>
      <c r="Q6" t="str">
        <f>CONCATENATE("&lt;wordlist_entries&gt;",'Raw Metadata'!F5,"&lt;/wordlist_entries&gt;")</f>
        <v>&lt;wordlist_entries&gt;1 - 105&lt;/wordlist_entries&gt;</v>
      </c>
      <c r="R6" t="str">
        <f>CONCATENATE("&lt;image_tif&gt;",'Raw Metadata'!I5,"&lt;/image_tif&gt;")</f>
        <v>&lt;image_tif&gt;mya_word-list_1979_01.tif&lt;/image_tif&gt;</v>
      </c>
      <c r="S6" t="str">
        <f>CONCATENATE("&lt;image_tif2&gt;",'Raw Metadata'!J5,"&lt;/image_tif2&gt;")</f>
        <v>&lt;image_tif2&gt;mya_word-list_1979_02.tif&lt;/image_tif2&gt;</v>
      </c>
      <c r="T6" t="str">
        <f>CONCATENATE("&lt;image_jpg&gt;",'Raw Metadata'!G5,"&lt;/image_jpg&gt;")</f>
        <v>&lt;image_jpg&gt;mya_word-list_1979_01.jpg&lt;/image_jpg&gt;</v>
      </c>
      <c r="U6" t="str">
        <f>CONCATENATE("&lt;image_jpg2&gt;",'Raw Metadata'!H5,"&lt;/image_jpg2&gt;")</f>
        <v>&lt;image_jpg2&gt;mya_word-list_1979_02.jpg&lt;/image_jpg2&gt;</v>
      </c>
      <c r="V6" t="str">
        <f>CONCATENATE("&lt;tif_quality&gt;",'Raw Metadata'!K5,"&lt;/tif_quality&gt;")</f>
        <v>&lt;tif_quality&gt;300 dpi&lt;/tif_quality&gt;</v>
      </c>
      <c r="W6" t="str">
        <f>CONCATENATE("&lt;jpg_quality&gt;",'Raw Metadata'!L5,"&lt;/jpg_quality&gt;")</f>
        <v>&lt;jpg_quality&gt;300 dpi&lt;/jpg_quality&gt;</v>
      </c>
      <c r="X6" t="str">
        <f>CONCATENATE("&lt;details&gt;",'Raw Metadata'!M5,,,"&lt;/details&gt;")</f>
        <v>&lt;details&gt;mya_record_details.html#4&lt;/details&gt;</v>
      </c>
      <c r="Y6" t="str">
        <f>CONCATENATE("&lt;rights&gt;",'Raw Metadata'!X5,"&lt;/rights&gt;")</f>
        <v>&lt;rights&gt;This work is licensed under a Creative Commons license, available for viewing at http://creativecommons.org/licenses/by-nc/2.0/&lt;/rights&gt;</v>
      </c>
      <c r="Z6" t="str">
        <f>CONCATENATE("&lt;wordlist_no_repetition&gt;",'Raw Metadata'!Z5,"&lt;/wordlist_no_repetition&gt;")</f>
        <v>&lt;wordlist_no_repetition&gt;mya_word-list_1979_01.html&lt;/wordlist_no_repetition&gt;</v>
      </c>
      <c r="AA6" t="str">
        <f>CONCATENATE("&lt;link_within_wordlist&gt;",'Raw Metadata'!AB5,"&lt;/link_within_wordlist&gt;")</f>
        <v>&lt;link_within_wordlist&gt;mya_word-list_1979_01.html#1&lt;/link_within_wordlist&gt;</v>
      </c>
      <c r="AB6" t="s">
        <v>16</v>
      </c>
    </row>
    <row r="7" spans="1:28" ht="20.25">
      <c r="A7" t="s">
        <v>15</v>
      </c>
      <c r="B7" t="str">
        <f>CONCATENATE("&lt;entry&gt;",'Raw Metadata'!A6,"&lt;/entry&gt;")</f>
        <v>&lt;entry&gt;5&lt;/entry&gt;</v>
      </c>
      <c r="C7" t="str">
        <f>CONCATENATE("&lt;lang_name&gt;",'Raw Metadata'!N6,"&lt;/lang_name&gt;")</f>
        <v>&lt;lang_name&gt;Burmese&lt;/lang_name&gt;</v>
      </c>
      <c r="D7" t="str">
        <f>CONCATENATE("&lt;sil_code&gt;",'Raw Metadata'!O6,"&lt;/sil_code&gt;")</f>
        <v>&lt;sil_code&gt;MYA&lt;/sil_code&gt;</v>
      </c>
      <c r="E7" t="str">
        <f>CONCATENATE("&lt;content&gt;",'Raw Metadata'!P6,"&lt;/content&gt;")</f>
        <v>&lt;content&gt;Word List&lt;/content&gt;</v>
      </c>
      <c r="F7" t="str">
        <f>CONCATENATE("&lt;recording_location&gt;",'Raw Metadata'!Q6,"&lt;/recording_location&gt;")</f>
        <v>&lt;recording_location&gt;UCLA Phonetics Laboratory; speaker is from Rangoon, Burma (Yangon, Myanmar)&lt;/recording_location&gt;</v>
      </c>
      <c r="G7" t="str">
        <f>CONCATENATE("&lt;recording_date&gt;",'Raw Metadata'!R6,"&lt;/recording_date&gt;")</f>
        <v>&lt;recording_date&gt;2 June, 1983&lt;/recording_date&gt;</v>
      </c>
      <c r="H7" t="str">
        <f>CONCATENATE("&lt;fieldworkers&gt;",'Raw Metadata'!S6,"&lt;/fieldworkers&gt;")</f>
        <v>&lt;fieldworkers&gt;UCLA student&lt;/fieldworkers&gt;</v>
      </c>
      <c r="I7" t="str">
        <f>CONCATENATE("&lt;speakers&gt;",'Raw Metadata'!T6,"&lt;/speakers&gt;")</f>
        <v>&lt;speakers&gt;N/A&lt;/speakers&gt;</v>
      </c>
      <c r="J7" t="str">
        <f>CONCATENATE("&lt;filename_audio&gt;",'Raw Metadata'!B6,"&lt;/filename_audio&gt;")</f>
        <v>&lt;filename_audio&gt;mya_word-list_1983_01&lt;/filename_audio&gt;</v>
      </c>
      <c r="K7" t="str">
        <f>CONCATENATE("&lt;filename_wav&gt;",'Raw Metadata'!C6,"&lt;/filename_wav&gt;")</f>
        <v>&lt;filename_wav&gt;mya_word-list_1983_01.wav&lt;/filename_wav&gt;</v>
      </c>
      <c r="L7" t="str">
        <f>CONCATENATE("&lt;filename_mp3&gt;",'Raw Metadata'!D6,"&lt;/filename_mp3&gt;")</f>
        <v>&lt;filename_mp3&gt;mya_word-list_1983_01.mp3&lt;/filename_mp3&gt;</v>
      </c>
      <c r="M7" t="str">
        <f>CONCATENATE("&lt;wav_quality&gt;",'Raw Metadata'!U6,"&lt;/wav_quality&gt;")</f>
        <v>&lt;wav_quality&gt;44.1 K, 16-bit sound depth (bit rate=705 kbps)&lt;/wav_quality&gt;</v>
      </c>
      <c r="N7" t="str">
        <f>CONCATENATE("&lt;mp3_quality&gt;",'Raw Metadata'!V6,"&lt;/mp3_quality&gt;")</f>
        <v>&lt;mp3_quality&gt;56 kpbs&lt;/mp3_quality&gt;</v>
      </c>
      <c r="O7" t="str">
        <f>CONCATENATE("&lt;original_medium&gt;",'Raw Metadata'!W6,"&lt;/original_medium&gt;")</f>
        <v>&lt;original_medium&gt;reel tape&lt;/original_medium&gt;</v>
      </c>
      <c r="P7" t="str">
        <f>CONCATENATE("&lt;wordlist&gt;",'Raw Metadata'!E6,"&lt;/wordlist&gt;")</f>
        <v>&lt;wordlist&gt;mya_word-list_1983_01.html&lt;/wordlist&gt;</v>
      </c>
      <c r="Q7" t="str">
        <f>CONCATENATE("&lt;wordlist_entries&gt;",'Raw Metadata'!F6,"&lt;/wordlist_entries&gt;")</f>
        <v>&lt;wordlist_entries&gt;1 - 54&lt;/wordlist_entries&gt;</v>
      </c>
      <c r="R7" t="str">
        <f>CONCATENATE("&lt;image_tif&gt;",'Raw Metadata'!I6,"&lt;/image_tif&gt;")</f>
        <v>&lt;image_tif&gt;mya_word-list_1983_01.tif&lt;/image_tif&gt;</v>
      </c>
      <c r="S7" t="str">
        <f>CONCATENATE("&lt;image_tif2&gt;",'Raw Metadata'!J6,"&lt;/image_tif2&gt;")</f>
        <v>&lt;image_tif2&gt;mya_word-list_1983_02.tif&lt;/image_tif2&gt;</v>
      </c>
      <c r="T7" t="str">
        <f>CONCATENATE("&lt;image_jpg&gt;",'Raw Metadata'!G6,"&lt;/image_jpg&gt;")</f>
        <v>&lt;image_jpg&gt;mya_word-list_1983_01.jpg&lt;/image_jpg&gt;</v>
      </c>
      <c r="U7" t="str">
        <f>CONCATENATE("&lt;image_jpg2&gt;",'Raw Metadata'!H6,"&lt;/image_jpg2&gt;")</f>
        <v>&lt;image_jpg2&gt;mya_word-list_1983_02.jpg&lt;/image_jpg2&gt;</v>
      </c>
      <c r="V7" t="str">
        <f>CONCATENATE("&lt;tif_quality&gt;",'Raw Metadata'!K6,"&lt;/tif_quality&gt;")</f>
        <v>&lt;tif_quality&gt;300 dpi&lt;/tif_quality&gt;</v>
      </c>
      <c r="W7" t="str">
        <f>CONCATENATE("&lt;jpg_quality&gt;",'Raw Metadata'!L6,"&lt;/jpg_quality&gt;")</f>
        <v>&lt;jpg_quality&gt;300 dpi&lt;/jpg_quality&gt;</v>
      </c>
      <c r="X7" t="str">
        <f>CONCATENATE("&lt;details&gt;",'Raw Metadata'!M6,,,"&lt;/details&gt;")</f>
        <v>&lt;details&gt;mya_record_details.html#5&lt;/details&gt;</v>
      </c>
      <c r="Y7" t="str">
        <f>CONCATENATE("&lt;rights&gt;",'Raw Metadata'!X6,"&lt;/rights&gt;")</f>
        <v>&lt;rights&gt;This work is licensed under a Creative Commons license, available for viewing at http://creativecommons.org/licenses/by-nc/2.0/&lt;/rights&gt;</v>
      </c>
      <c r="Z7" t="str">
        <f>CONCATENATE("&lt;wordlist_no_repetition&gt;",'Raw Metadata'!Z6,"&lt;/wordlist_no_repetition&gt;")</f>
        <v>&lt;wordlist_no_repetition&gt;mya_word-list_1983_01.html&lt;/wordlist_no_repetition&gt;</v>
      </c>
      <c r="AA7" t="str">
        <f>CONCATENATE("&lt;link_within_wordlist&gt;",'Raw Metadata'!AB6,"&lt;/link_within_wordlist&gt;")</f>
        <v>&lt;link_within_wordlist&gt;mya_word-list_1983_01.html#1&lt;/link_within_wordlist&gt;</v>
      </c>
      <c r="AB7" t="s">
        <v>16</v>
      </c>
    </row>
    <row r="8" spans="1:28" ht="20.25">
      <c r="A8" t="s">
        <v>15</v>
      </c>
      <c r="B8" t="str">
        <f>CONCATENATE("&lt;entry&gt;",'Raw Metadata'!A7,"&lt;/entry&gt;")</f>
        <v>&lt;entry&gt;6&lt;/entry&gt;</v>
      </c>
      <c r="C8" t="str">
        <f>CONCATENATE("&lt;lang_name&gt;",'Raw Metadata'!N7,"&lt;/lang_name&gt;")</f>
        <v>&lt;lang_name&gt;Burmese&lt;/lang_name&gt;</v>
      </c>
      <c r="D8" t="str">
        <f>CONCATENATE("&lt;sil_code&gt;",'Raw Metadata'!O7,"&lt;/sil_code&gt;")</f>
        <v>&lt;sil_code&gt;MYA&lt;/sil_code&gt;</v>
      </c>
      <c r="E8" t="str">
        <f>CONCATENATE("&lt;content&gt;",'Raw Metadata'!P7,"&lt;/content&gt;")</f>
        <v>&lt;content&gt;Word List&lt;/content&gt;</v>
      </c>
      <c r="F8" t="str">
        <f>CONCATENATE("&lt;recording_location&gt;",'Raw Metadata'!Q7,"&lt;/recording_location&gt;")</f>
        <v>&lt;recording_location&gt;UCLA Phonetics Laboratory; speaker is from Rangoon, Burma (Yangon, Myanmar)&lt;/recording_location&gt;</v>
      </c>
      <c r="G8" t="str">
        <f>CONCATENATE("&lt;recording_date&gt;",'Raw Metadata'!R7,"&lt;/recording_date&gt;")</f>
        <v>&lt;recording_date&gt;2 June, 1983&lt;/recording_date&gt;</v>
      </c>
      <c r="H8" t="str">
        <f>CONCATENATE("&lt;fieldworkers&gt;",'Raw Metadata'!S7,"&lt;/fieldworkers&gt;")</f>
        <v>&lt;fieldworkers&gt;UCLA student&lt;/fieldworkers&gt;</v>
      </c>
      <c r="I8" t="str">
        <f>CONCATENATE("&lt;speakers&gt;",'Raw Metadata'!T7,"&lt;/speakers&gt;")</f>
        <v>&lt;speakers&gt;N/A&lt;/speakers&gt;</v>
      </c>
      <c r="J8" t="str">
        <f>CONCATENATE("&lt;filename_audio&gt;",'Raw Metadata'!B7,"&lt;/filename_audio&gt;")</f>
        <v>&lt;filename_audio&gt;mya_word-list_1983_02&lt;/filename_audio&gt;</v>
      </c>
      <c r="K8" t="str">
        <f>CONCATENATE("&lt;filename_wav&gt;",'Raw Metadata'!C7,"&lt;/filename_wav&gt;")</f>
        <v>&lt;filename_wav&gt;mya_word-list_1983_02.wav&lt;/filename_wav&gt;</v>
      </c>
      <c r="L8" t="str">
        <f>CONCATENATE("&lt;filename_mp3&gt;",'Raw Metadata'!D7,"&lt;/filename_mp3&gt;")</f>
        <v>&lt;filename_mp3&gt;mya_word-list_1983_02.mp3&lt;/filename_mp3&gt;</v>
      </c>
      <c r="M8" t="str">
        <f>CONCATENATE("&lt;wav_quality&gt;",'Raw Metadata'!U7,"&lt;/wav_quality&gt;")</f>
        <v>&lt;wav_quality&gt;44.1 K, 16-bit sound depth (bit rate=705 kbps)&lt;/wav_quality&gt;</v>
      </c>
      <c r="N8" t="str">
        <f>CONCATENATE("&lt;mp3_quality&gt;",'Raw Metadata'!V7,"&lt;/mp3_quality&gt;")</f>
        <v>&lt;mp3_quality&gt;56 kpbs&lt;/mp3_quality&gt;</v>
      </c>
      <c r="O8" t="str">
        <f>CONCATENATE("&lt;original_medium&gt;",'Raw Metadata'!W7,"&lt;/original_medium&gt;")</f>
        <v>&lt;original_medium&gt;reel tape&lt;/original_medium&gt;</v>
      </c>
      <c r="P8" t="str">
        <f>CONCATENATE("&lt;wordlist&gt;",'Raw Metadata'!E7,"&lt;/wordlist&gt;")</f>
        <v>&lt;wordlist&gt;mya_word-list_1983_02.html&lt;/wordlist&gt;</v>
      </c>
      <c r="Q8" t="str">
        <f>CONCATENATE("&lt;wordlist_entries&gt;",'Raw Metadata'!F7,"&lt;/wordlist_entries&gt;")</f>
        <v>&lt;wordlist_entries&gt;1 - 119&lt;/wordlist_entries&gt;</v>
      </c>
      <c r="R8" t="str">
        <f>CONCATENATE("&lt;image_tif&gt;",'Raw Metadata'!I7,"&lt;/image_tif&gt;")</f>
        <v>&lt;image_tif&gt;mya_word-list_1983_03.tif&lt;/image_tif&gt;</v>
      </c>
      <c r="S8" t="str">
        <f>CONCATENATE("&lt;image_tif2&gt;",'Raw Metadata'!J7,"&lt;/image_tif2&gt;")</f>
        <v>&lt;image_tif2&gt;mya_word-list_1983_04.tif&lt;/image_tif2&gt;</v>
      </c>
      <c r="T8" t="str">
        <f>CONCATENATE("&lt;image_jpg&gt;",'Raw Metadata'!G7,"&lt;/image_jpg&gt;")</f>
        <v>&lt;image_jpg&gt;mya_word-list_1983_03.jpg&lt;/image_jpg&gt;</v>
      </c>
      <c r="U8" t="str">
        <f>CONCATENATE("&lt;image_jpg2&gt;",'Raw Metadata'!H7,"&lt;/image_jpg2&gt;")</f>
        <v>&lt;image_jpg2&gt;mya_word-list_1983_04.jpg&lt;/image_jpg2&gt;</v>
      </c>
      <c r="V8" t="str">
        <f>CONCATENATE("&lt;tif_quality&gt;",'Raw Metadata'!K7,"&lt;/tif_quality&gt;")</f>
        <v>&lt;tif_quality&gt;300 dpi&lt;/tif_quality&gt;</v>
      </c>
      <c r="W8" t="str">
        <f>CONCATENATE("&lt;jpg_quality&gt;",'Raw Metadata'!L7,"&lt;/jpg_quality&gt;")</f>
        <v>&lt;jpg_quality&gt;300 dpi&lt;/jpg_quality&gt;</v>
      </c>
      <c r="X8" t="str">
        <f>CONCATENATE("&lt;details&gt;",'Raw Metadata'!M7,,,"&lt;/details&gt;")</f>
        <v>&lt;details&gt;mya_record_details.html#6&lt;/details&gt;</v>
      </c>
      <c r="Y8" t="str">
        <f>CONCATENATE("&lt;rights&gt;",'Raw Metadata'!X7,"&lt;/rights&gt;")</f>
        <v>&lt;rights&gt;This work is licensed under a Creative Commons license, available for viewing at http://creativecommons.org/licenses/by-nc/2.0/&lt;/rights&gt;</v>
      </c>
      <c r="Z8" t="str">
        <f>CONCATENATE("&lt;wordlist_no_repetition&gt;",'Raw Metadata'!Z7,"&lt;/wordlist_no_repetition&gt;")</f>
        <v>&lt;wordlist_no_repetition&gt;mya_word-list_1983_02.html&lt;/wordlist_no_repetition&gt;</v>
      </c>
      <c r="AA8" t="str">
        <f>CONCATENATE("&lt;link_within_wordlist&gt;",'Raw Metadata'!AB7,"&lt;/link_within_wordlist&gt;")</f>
        <v>&lt;link_within_wordlist&gt;mya_word-list_1983_02.html#1&lt;/link_within_wordlist&gt;</v>
      </c>
      <c r="AB8" t="s">
        <v>16</v>
      </c>
    </row>
    <row r="9" spans="1:28" ht="20.25">
      <c r="A9" t="s">
        <v>15</v>
      </c>
      <c r="B9" t="str">
        <f>CONCATENATE("&lt;entry&gt;",'Raw Metadata'!A8,"&lt;/entry&gt;")</f>
        <v>&lt;entry&gt;7&lt;/entry&gt;</v>
      </c>
      <c r="C9" t="str">
        <f>CONCATENATE("&lt;lang_name&gt;",'Raw Metadata'!N8,"&lt;/lang_name&gt;")</f>
        <v>&lt;lang_name&gt;Burmese&lt;/lang_name&gt;</v>
      </c>
      <c r="D9" t="str">
        <f>CONCATENATE("&lt;sil_code&gt;",'Raw Metadata'!O8,"&lt;/sil_code&gt;")</f>
        <v>&lt;sil_code&gt;MYA&lt;/sil_code&gt;</v>
      </c>
      <c r="E9" t="str">
        <f>CONCATENATE("&lt;content&gt;",'Raw Metadata'!P8,"&lt;/content&gt;")</f>
        <v>&lt;content&gt;Word List&lt;/content&gt;</v>
      </c>
      <c r="F9" t="str">
        <f>CONCATENATE("&lt;recording_location&gt;",'Raw Metadata'!Q8,"&lt;/recording_location&gt;")</f>
        <v>&lt;recording_location&gt;UCLA Phonetics Laboratory; speaker is from Rangoon, Burma (Yangon, Myanmar)&lt;/recording_location&gt;</v>
      </c>
      <c r="G9" t="str">
        <f>CONCATENATE("&lt;recording_date&gt;",'Raw Metadata'!R8,"&lt;/recording_date&gt;")</f>
        <v>&lt;recording_date&gt;31 May, 1988&lt;/recording_date&gt;</v>
      </c>
      <c r="H9" t="str">
        <f>CONCATENATE("&lt;fieldworkers&gt;",'Raw Metadata'!S8,"&lt;/fieldworkers&gt;")</f>
        <v>&lt;fieldworkers&gt;UCLA student&lt;/fieldworkers&gt;</v>
      </c>
      <c r="I9" t="str">
        <f>CONCATENATE("&lt;speakers&gt;",'Raw Metadata'!T8,"&lt;/speakers&gt;")</f>
        <v>&lt;speakers&gt;N/A&lt;/speakers&gt;</v>
      </c>
      <c r="J9" t="str">
        <f>CONCATENATE("&lt;filename_audio&gt;",'Raw Metadata'!B8,"&lt;/filename_audio&gt;")</f>
        <v>&lt;filename_audio&gt;mya_word-list_1988_01&lt;/filename_audio&gt;</v>
      </c>
      <c r="K9" t="str">
        <f>CONCATENATE("&lt;filename_wav&gt;",'Raw Metadata'!C8,"&lt;/filename_wav&gt;")</f>
        <v>&lt;filename_wav&gt;mya_word-list_1988_01.wav&lt;/filename_wav&gt;</v>
      </c>
      <c r="L9" t="str">
        <f>CONCATENATE("&lt;filename_mp3&gt;",'Raw Metadata'!D8,"&lt;/filename_mp3&gt;")</f>
        <v>&lt;filename_mp3&gt;mya_word-list_1988_01.mp3&lt;/filename_mp3&gt;</v>
      </c>
      <c r="M9" t="str">
        <f>CONCATENATE("&lt;wav_quality&gt;",'Raw Metadata'!U8,"&lt;/wav_quality&gt;")</f>
        <v>&lt;wav_quality&gt;44.1 K, 16-bit sound depth (bit rate=705 kbps)&lt;/wav_quality&gt;</v>
      </c>
      <c r="N9" t="str">
        <f>CONCATENATE("&lt;mp3_quality&gt;",'Raw Metadata'!V8,"&lt;/mp3_quality&gt;")</f>
        <v>&lt;mp3_quality&gt;56 kpbs&lt;/mp3_quality&gt;</v>
      </c>
      <c r="O9" t="str">
        <f>CONCATENATE("&lt;original_medium&gt;",'Raw Metadata'!W8,"&lt;/original_medium&gt;")</f>
        <v>&lt;original_medium&gt;cassette tape&lt;/original_medium&gt;</v>
      </c>
      <c r="P9" t="str">
        <f>CONCATENATE("&lt;wordlist&gt;",'Raw Metadata'!E8,"&lt;/wordlist&gt;")</f>
        <v>&lt;wordlist&gt;mya_word-list_1988_01.html&lt;/wordlist&gt;</v>
      </c>
      <c r="Q9" t="str">
        <f>CONCATENATE("&lt;wordlist_entries&gt;",'Raw Metadata'!F8,"&lt;/wordlist_entries&gt;")</f>
        <v>&lt;wordlist_entries&gt;1 - 83&lt;/wordlist_entries&gt;</v>
      </c>
      <c r="R9" t="str">
        <f>CONCATENATE("&lt;image_tif&gt;",'Raw Metadata'!I8,"&lt;/image_tif&gt;")</f>
        <v>&lt;image_tif&gt;mya_word-list_1988_01.tif&lt;/image_tif&gt;</v>
      </c>
      <c r="S9" t="str">
        <f>CONCATENATE("&lt;image_tif2&gt;",'Raw Metadata'!J8,"&lt;/image_tif2&gt;")</f>
        <v>&lt;image_tif2&gt;mya_word-list_1988_02.tif&lt;/image_tif2&gt;</v>
      </c>
      <c r="T9" t="str">
        <f>CONCATENATE("&lt;image_jpg&gt;",'Raw Metadata'!G8,"&lt;/image_jpg&gt;")</f>
        <v>&lt;image_jpg&gt;mya_word-list_1988_01.jpg&lt;/image_jpg&gt;</v>
      </c>
      <c r="U9" t="str">
        <f>CONCATENATE("&lt;image_jpg2&gt;",'Raw Metadata'!H8,"&lt;/image_jpg2&gt;")</f>
        <v>&lt;image_jpg2&gt;mya_word-list_1988_02.jpg&lt;/image_jpg2&gt;</v>
      </c>
      <c r="V9" t="str">
        <f>CONCATENATE("&lt;tif_quality&gt;",'Raw Metadata'!K8,"&lt;/tif_quality&gt;")</f>
        <v>&lt;tif_quality&gt;300 dpi&lt;/tif_quality&gt;</v>
      </c>
      <c r="W9" t="str">
        <f>CONCATENATE("&lt;jpg_quality&gt;",'Raw Metadata'!L8,"&lt;/jpg_quality&gt;")</f>
        <v>&lt;jpg_quality&gt;300 dpi&lt;/jpg_quality&gt;</v>
      </c>
      <c r="X9" t="str">
        <f>CONCATENATE("&lt;details&gt;",'Raw Metadata'!M8,,,"&lt;/details&gt;")</f>
        <v>&lt;details&gt;mya_record_details.html#7&lt;/details&gt;</v>
      </c>
      <c r="Y9" t="str">
        <f>CONCATENATE("&lt;rights&gt;",'Raw Metadata'!X8,"&lt;/rights&gt;")</f>
        <v>&lt;rights&gt;This work is licensed under a Creative Commons license, available for viewing at http://creativecommons.org/licenses/by-nc/2.0/&lt;/rights&gt;</v>
      </c>
      <c r="Z9" t="str">
        <f>CONCATENATE("&lt;wordlist_no_repetition&gt;",'Raw Metadata'!Z8,"&lt;/wordlist_no_repetition&gt;")</f>
        <v>&lt;wordlist_no_repetition&gt;mya_word-list_1988_01.html&lt;/wordlist_no_repetition&gt;</v>
      </c>
      <c r="AA9" t="str">
        <f>CONCATENATE("&lt;link_within_wordlist&gt;",'Raw Metadata'!AB8,"&lt;/link_within_wordlist&gt;")</f>
        <v>&lt;link_within_wordlist&gt;mya_word-list_1988_01.html#1&lt;/link_within_wordlist&gt;</v>
      </c>
      <c r="AB9" t="s">
        <v>16</v>
      </c>
    </row>
    <row r="10" ht="20.25">
      <c r="A10" t="s">
        <v>19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2005-09-28T23:35:30Z</dcterms:modified>
  <cp:category/>
  <cp:version/>
  <cp:contentType/>
  <cp:contentStatus/>
</cp:coreProperties>
</file>