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380" windowHeight="8955" tabRatio="744" activeTab="1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<sst xmlns="http://schemas.openxmlformats.org/spreadsheetml/2006/main" count="116" uniqueCount="86">
  <si>
    <t>Original Format</t>
  </si>
  <si>
    <t>Language Name</t>
  </si>
  <si>
    <t>Ethnologue Code</t>
  </si>
  <si>
    <t>Digitization Quality</t>
  </si>
  <si>
    <t>Recording Location</t>
  </si>
  <si>
    <t>Recording Date</t>
  </si>
  <si>
    <t>Rights of Access</t>
  </si>
  <si>
    <t>Content</t>
  </si>
  <si>
    <t>Word List</t>
  </si>
  <si>
    <t>Linguistic Subfield</t>
  </si>
  <si>
    <t>Phonetics</t>
  </si>
  <si>
    <t>Text Image File (TIFF)</t>
  </si>
  <si>
    <t>Text Image File (JPG)</t>
  </si>
  <si>
    <t>Filename (WAV)</t>
  </si>
  <si>
    <t>Filename (MP3)</t>
  </si>
  <si>
    <t>&lt;item&gt;</t>
  </si>
  <si>
    <t>&lt;/item&gt;</t>
  </si>
  <si>
    <t>Filename (without extension)</t>
  </si>
  <si>
    <t>&lt;metadata&gt;</t>
  </si>
  <si>
    <t>&lt;/metadata&gt;</t>
  </si>
  <si>
    <t>Recording Details</t>
  </si>
  <si>
    <t>MP3 Bit Rate</t>
  </si>
  <si>
    <t>56 kpbs</t>
  </si>
  <si>
    <t>Image Quality (TIFF)</t>
  </si>
  <si>
    <t>Image Quality (JPG)</t>
  </si>
  <si>
    <t>300 dpi</t>
  </si>
  <si>
    <t>&lt;headers&gt;</t>
  </si>
  <si>
    <t>&lt;lang_name_header&gt;Language:&lt;/lang_name_header&gt;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</si>
  <si>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</si>
  <si>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</si>
  <si>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</si>
  <si>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</si>
  <si>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</si>
  <si>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&lt;speakers_header&gt;Speakers&lt;/speakers_header&gt;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</si>
  <si>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</si>
  <si>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</si>
  <si>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</si>
  <si>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</si>
  <si>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</si>
  <si>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</si>
  <si>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</si>
  <si>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</si>
  <si>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&lt;tif_quality_header&gt;TIFF Image Quality &lt;/tif_quality_header&gt;</t>
  </si>
  <si>
    <t>&lt;jpg_quality_header&gt;JPG Quality&lt;/jpg_quality_header&gt;</t>
  </si>
  <si>
    <t>&lt;rights_header&gt;Rights of Access&lt;/rights_header&gt;</t>
  </si>
  <si>
    <t>&lt;/headers&gt;</t>
  </si>
  <si>
    <t>JPG 2</t>
  </si>
  <si>
    <t>TIFF 2</t>
  </si>
  <si>
    <t>&lt;image_jpg2_header&gt;JPG Image 2&lt;/image_jpg2_header&gt;</t>
  </si>
  <si>
    <t>&lt;entry_header&gt;Recording&lt;/entry_header&gt;</t>
  </si>
  <si>
    <t>&lt;filename_audio_header&gt;Audio Filename&lt;/filename_audio_header&gt;</t>
  </si>
  <si>
    <t>&lt;details_header&gt;Details&lt;/details_header&gt;</t>
  </si>
  <si>
    <t>&lt;wordlist_entries_header&gt;Unicode Word List Entries&lt;/wordlist_entries_header&gt;</t>
  </si>
  <si>
    <t>&lt;wordlist_header&gt;Unicode Word List&lt;/wordlist_header&gt;</t>
  </si>
  <si>
    <t>&lt;?xml version="1.0" encoding="UTF-8"?&gt;</t>
  </si>
  <si>
    <t>Unicode Word List</t>
  </si>
  <si>
    <t>This work is licensed under a Creative Commons license, available for viewing at http://creativecommons.org/licenses/by-nc/2.0/</t>
  </si>
  <si>
    <t>Word-list-no-repetition</t>
  </si>
  <si>
    <t>&lt;wordlist_no_repetition_header&gt;&lt;/wordlist_no_repetition_header&gt;</t>
  </si>
  <si>
    <t>Number_of_first_word</t>
  </si>
  <si>
    <t>Link_within_wordlist</t>
  </si>
  <si>
    <t>&lt;link_within_wordlist_header&gt;&lt;/link_within_wordlist_header&gt;</t>
  </si>
  <si>
    <t>Unicode Text Entries</t>
  </si>
  <si>
    <t>Fieldworker(s)</t>
  </si>
  <si>
    <t>Speaker(s)</t>
  </si>
  <si>
    <t>44.1 K, 16-bit sound depth (bit rate=705 kbps)</t>
  </si>
  <si>
    <t>Unknown</t>
  </si>
  <si>
    <t>reel tape</t>
  </si>
  <si>
    <t>Peter Ladefoged</t>
  </si>
  <si>
    <t>iii_word-list_1983_01</t>
  </si>
  <si>
    <t>1 - 14</t>
  </si>
  <si>
    <t>iii_record_details.html#1</t>
  </si>
  <si>
    <t>Yi</t>
  </si>
  <si>
    <t>III</t>
  </si>
  <si>
    <r>
      <t>Zh</t>
    </r>
    <r>
      <rPr>
        <sz val="12"/>
        <rFont val="Doulos SIL"/>
        <family val="0"/>
      </rPr>
      <t>ā</t>
    </r>
    <r>
      <rPr>
        <sz val="12"/>
        <rFont val="Times New Roman"/>
        <family val="1"/>
      </rPr>
      <t>ng Ch</t>
    </r>
    <r>
      <rPr>
        <sz val="12"/>
        <rFont val="Doulos SIL"/>
        <family val="0"/>
      </rPr>
      <t>ú</t>
    </r>
    <r>
      <rPr>
        <sz val="12"/>
        <rFont val="Times New Roman"/>
        <family val="1"/>
      </rPr>
      <t>n d</t>
    </r>
    <r>
      <rPr>
        <sz val="12"/>
        <rFont val="Doulos SIL"/>
        <family val="0"/>
      </rPr>
      <t>é</t>
    </r>
    <r>
      <rPr>
        <sz val="12"/>
        <rFont val="Times New Roman"/>
        <family val="1"/>
      </rPr>
      <t>, Zhāng Zh</t>
    </r>
    <r>
      <rPr>
        <sz val="12"/>
        <rFont val="Doulos SIL"/>
        <family val="0"/>
      </rPr>
      <t>ò</t>
    </r>
    <r>
      <rPr>
        <sz val="12"/>
        <rFont val="Times New Roman"/>
        <family val="1"/>
      </rPr>
      <t>ng r</t>
    </r>
    <r>
      <rPr>
        <sz val="12"/>
        <rFont val="Doulos SIL"/>
        <family val="0"/>
      </rPr>
      <t>é</t>
    </r>
    <r>
      <rPr>
        <sz val="12"/>
        <rFont val="Times New Roman"/>
        <family val="1"/>
      </rPr>
      <t>n</t>
    </r>
  </si>
  <si>
    <t>iii_record_details.html#2</t>
  </si>
  <si>
    <t>13 April, 1983</t>
  </si>
  <si>
    <t>18 April, 1983</t>
  </si>
  <si>
    <t>Zhāng Chún dé</t>
  </si>
  <si>
    <t>iii_word-list_1983_02</t>
  </si>
  <si>
    <t>iii_word-list_1983_03</t>
  </si>
  <si>
    <t>1 - 122</t>
  </si>
  <si>
    <t>iii_record_details.html#3</t>
  </si>
  <si>
    <t>20 May, 1983</t>
  </si>
  <si>
    <r>
      <t>Zhāng T</t>
    </r>
    <r>
      <rPr>
        <sz val="12"/>
        <rFont val="Doulos SIL"/>
        <family val="0"/>
      </rPr>
      <t>í</t>
    </r>
    <r>
      <rPr>
        <sz val="12"/>
        <rFont val="Times New Roman"/>
        <family val="1"/>
      </rPr>
      <t>ng X</t>
    </r>
    <r>
      <rPr>
        <sz val="12"/>
        <rFont val="Doulos SIL"/>
        <family val="0"/>
      </rPr>
      <t>ì</t>
    </r>
    <r>
      <rPr>
        <sz val="12"/>
        <rFont val="Times New Roman"/>
        <family val="1"/>
      </rPr>
      <t>an</t>
    </r>
  </si>
  <si>
    <t>iii_word-list_1983_02.html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</si>
</sst>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5">
    <font>
      <sz val="12"/>
      <name val="Doulos SIL"/>
      <family val="0"/>
    </font>
    <font>
      <sz val="8"/>
      <name val="Doulos SIL"/>
      <family val="0"/>
    </font>
    <font>
      <sz val="12"/>
      <name val="Times New Roman"/>
      <family val="1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"/>
  <sheetViews>
    <sheetView workbookViewId="0" topLeftCell="Y1">
      <pane xSplit="12825" topLeftCell="Z25" activePane="topLeft" state="split"/>
      <selection pane="topLeft" activeCell="AB6" sqref="AB6"/>
      <selection pane="topRight" activeCell="Z7" sqref="Z7"/>
    </sheetView>
  </sheetViews>
  <sheetFormatPr defaultColWidth="8.796875" defaultRowHeight="15"/>
  <cols>
    <col min="2" max="2" width="24.19921875" style="0" customWidth="1"/>
    <col min="3" max="5" width="23.09765625" style="0" customWidth="1"/>
    <col min="6" max="6" width="19.5" style="0" customWidth="1"/>
    <col min="7" max="10" width="23.5" style="0" customWidth="1"/>
    <col min="11" max="11" width="20.69921875" style="0" customWidth="1"/>
    <col min="12" max="12" width="20.19921875" style="0" customWidth="1"/>
    <col min="13" max="13" width="23.5" style="0" customWidth="1"/>
    <col min="14" max="15" width="14.59765625" style="0" customWidth="1"/>
    <col min="16" max="16" width="11.5" style="0" customWidth="1"/>
    <col min="17" max="17" width="45" style="0" customWidth="1"/>
    <col min="18" max="18" width="17.69921875" style="0" customWidth="1"/>
    <col min="19" max="19" width="46.69921875" style="0" customWidth="1"/>
    <col min="20" max="20" width="23.5" style="0" customWidth="1"/>
    <col min="21" max="21" width="47.3984375" style="0" customWidth="1"/>
    <col min="22" max="22" width="15.09765625" style="0" customWidth="1"/>
    <col min="23" max="23" width="18.5" style="0" customWidth="1"/>
    <col min="24" max="24" width="37" style="0" customWidth="1"/>
    <col min="25" max="25" width="18.3984375" style="0" customWidth="1"/>
    <col min="26" max="26" width="26" style="0" customWidth="1"/>
    <col min="27" max="27" width="12.09765625" style="0" customWidth="1"/>
    <col min="28" max="28" width="35.59765625" style="0" customWidth="1"/>
  </cols>
  <sheetData>
    <row r="1" spans="2:28" ht="20.25">
      <c r="B1" t="s">
        <v>17</v>
      </c>
      <c r="C1" t="s">
        <v>13</v>
      </c>
      <c r="D1" t="s">
        <v>14</v>
      </c>
      <c r="E1" t="s">
        <v>55</v>
      </c>
      <c r="F1" t="s">
        <v>62</v>
      </c>
      <c r="G1" t="s">
        <v>12</v>
      </c>
      <c r="H1" t="s">
        <v>46</v>
      </c>
      <c r="I1" t="s">
        <v>11</v>
      </c>
      <c r="J1" t="s">
        <v>47</v>
      </c>
      <c r="K1" t="s">
        <v>23</v>
      </c>
      <c r="L1" t="s">
        <v>24</v>
      </c>
      <c r="M1" t="s">
        <v>20</v>
      </c>
      <c r="N1" t="s">
        <v>1</v>
      </c>
      <c r="O1" t="s">
        <v>2</v>
      </c>
      <c r="P1" t="s">
        <v>7</v>
      </c>
      <c r="Q1" t="s">
        <v>4</v>
      </c>
      <c r="R1" t="s">
        <v>5</v>
      </c>
      <c r="S1" t="s">
        <v>63</v>
      </c>
      <c r="T1" t="s">
        <v>64</v>
      </c>
      <c r="U1" t="s">
        <v>3</v>
      </c>
      <c r="V1" t="s">
        <v>21</v>
      </c>
      <c r="W1" t="s">
        <v>0</v>
      </c>
      <c r="X1" t="s">
        <v>6</v>
      </c>
      <c r="Y1" t="s">
        <v>9</v>
      </c>
      <c r="Z1" t="s">
        <v>57</v>
      </c>
      <c r="AA1" t="s">
        <v>59</v>
      </c>
      <c r="AB1" t="s">
        <v>60</v>
      </c>
    </row>
    <row r="2" spans="1:28" ht="20.25">
      <c r="A2">
        <v>1</v>
      </c>
      <c r="B2" t="s">
        <v>69</v>
      </c>
      <c r="C2" t="str">
        <f>CONCATENATE(B2,".wav")</f>
        <v>iii_word-list_1983_01.wav</v>
      </c>
      <c r="D2" t="str">
        <f>CONCATENATE(B2,".mp3")</f>
        <v>iii_word-list_1983_01.mp3</v>
      </c>
      <c r="E2" t="str">
        <f>CONCATENATE(B2,".html")</f>
        <v>iii_word-list_1983_01.html</v>
      </c>
      <c r="F2" s="1" t="s">
        <v>70</v>
      </c>
      <c r="G2" t="str">
        <f>CONCATENATE(B2,".jpg")</f>
        <v>iii_word-list_1983_01.jpg</v>
      </c>
      <c r="I2" t="str">
        <f>CONCATENATE(B2,".tif")</f>
        <v>iii_word-list_1983_01.tif</v>
      </c>
      <c r="K2" t="s">
        <v>25</v>
      </c>
      <c r="L2" t="s">
        <v>25</v>
      </c>
      <c r="M2" t="s">
        <v>71</v>
      </c>
      <c r="N2" t="s">
        <v>72</v>
      </c>
      <c r="O2" t="s">
        <v>73</v>
      </c>
      <c r="P2" t="s">
        <v>8</v>
      </c>
      <c r="Q2" t="s">
        <v>66</v>
      </c>
      <c r="R2" t="s">
        <v>76</v>
      </c>
      <c r="S2" t="s">
        <v>68</v>
      </c>
      <c r="T2" s="2" t="s">
        <v>74</v>
      </c>
      <c r="U2" s="3" t="s">
        <v>65</v>
      </c>
      <c r="V2" t="s">
        <v>22</v>
      </c>
      <c r="W2" t="s">
        <v>67</v>
      </c>
      <c r="X2" t="s">
        <v>56</v>
      </c>
      <c r="Y2" t="s">
        <v>10</v>
      </c>
      <c r="Z2" t="str">
        <f>E2</f>
        <v>iii_word-list_1983_01.html</v>
      </c>
      <c r="AA2" s="4">
        <v>1</v>
      </c>
      <c r="AB2" t="str">
        <f>CONCATENATE(E2,"#",AA2)</f>
        <v>iii_word-list_1983_01.html#1</v>
      </c>
    </row>
    <row r="3" spans="1:28" ht="20.25">
      <c r="A3">
        <v>2</v>
      </c>
      <c r="B3" t="s">
        <v>79</v>
      </c>
      <c r="C3" t="str">
        <f>CONCATENATE(B3,".wav")</f>
        <v>iii_word-list_1983_02.wav</v>
      </c>
      <c r="D3" t="str">
        <f>CONCATENATE(B3,".mp3")</f>
        <v>iii_word-list_1983_02.mp3</v>
      </c>
      <c r="E3" t="str">
        <f>CONCATENATE(B2,".html")</f>
        <v>iii_word-list_1983_01.html</v>
      </c>
      <c r="F3" s="1" t="s">
        <v>70</v>
      </c>
      <c r="G3" t="str">
        <f>CONCATENATE(B2,".jpg")</f>
        <v>iii_word-list_1983_01.jpg</v>
      </c>
      <c r="I3" t="str">
        <f>CONCATENATE(B2,".tif")</f>
        <v>iii_word-list_1983_01.tif</v>
      </c>
      <c r="K3" t="s">
        <v>25</v>
      </c>
      <c r="L3" t="s">
        <v>25</v>
      </c>
      <c r="M3" t="s">
        <v>75</v>
      </c>
      <c r="N3" t="s">
        <v>72</v>
      </c>
      <c r="O3" t="s">
        <v>73</v>
      </c>
      <c r="P3" t="s">
        <v>8</v>
      </c>
      <c r="Q3" t="s">
        <v>66</v>
      </c>
      <c r="R3" t="s">
        <v>77</v>
      </c>
      <c r="S3" t="s">
        <v>68</v>
      </c>
      <c r="T3" s="2" t="s">
        <v>78</v>
      </c>
      <c r="U3" s="3" t="s">
        <v>65</v>
      </c>
      <c r="V3" t="s">
        <v>22</v>
      </c>
      <c r="W3" t="s">
        <v>67</v>
      </c>
      <c r="X3" t="s">
        <v>56</v>
      </c>
      <c r="Y3" t="s">
        <v>10</v>
      </c>
      <c r="AA3">
        <v>1</v>
      </c>
      <c r="AB3" t="str">
        <f>CONCATENATE(E3,"#",AA3)</f>
        <v>iii_word-list_1983_01.html#1</v>
      </c>
    </row>
    <row r="4" spans="1:28" ht="20.25">
      <c r="A4">
        <v>3</v>
      </c>
      <c r="B4" t="s">
        <v>80</v>
      </c>
      <c r="C4" t="str">
        <f>CONCATENATE(B4,".wav")</f>
        <v>iii_word-list_1983_03.wav</v>
      </c>
      <c r="D4" t="str">
        <f>CONCATENATE(B4,".mp3")</f>
        <v>iii_word-list_1983_03.mp3</v>
      </c>
      <c r="E4" t="str">
        <f>CONCATENATE(B3,".html")</f>
        <v>iii_word-list_1983_02.html</v>
      </c>
      <c r="F4" s="1" t="s">
        <v>81</v>
      </c>
      <c r="G4" t="str">
        <f>CONCATENATE(B3,".jpg")</f>
        <v>iii_word-list_1983_02.jpg</v>
      </c>
      <c r="I4" t="str">
        <f>CONCATENATE(B3,".tif")</f>
        <v>iii_word-list_1983_02.tif</v>
      </c>
      <c r="K4" t="s">
        <v>25</v>
      </c>
      <c r="L4" t="s">
        <v>25</v>
      </c>
      <c r="M4" t="s">
        <v>82</v>
      </c>
      <c r="N4" t="s">
        <v>72</v>
      </c>
      <c r="O4" t="s">
        <v>73</v>
      </c>
      <c r="P4" t="s">
        <v>8</v>
      </c>
      <c r="Q4" t="s">
        <v>66</v>
      </c>
      <c r="R4" t="s">
        <v>83</v>
      </c>
      <c r="S4" t="s">
        <v>68</v>
      </c>
      <c r="T4" s="2" t="s">
        <v>84</v>
      </c>
      <c r="U4" s="3" t="s">
        <v>65</v>
      </c>
      <c r="V4" t="s">
        <v>22</v>
      </c>
      <c r="W4" t="s">
        <v>67</v>
      </c>
      <c r="X4" t="s">
        <v>56</v>
      </c>
      <c r="Y4" t="s">
        <v>10</v>
      </c>
      <c r="Z4" t="s">
        <v>85</v>
      </c>
      <c r="AA4">
        <v>1</v>
      </c>
      <c r="AB4" t="str">
        <f>CONCATENATE(E4,"#",AA4)</f>
        <v>iii_word-list_1983_02.html#1</v>
      </c>
    </row>
    <row r="5" spans="6:21" ht="20.25">
      <c r="F5" s="1"/>
      <c r="T5" s="2"/>
      <c r="U5" s="3"/>
    </row>
    <row r="6" spans="6:21" ht="20.25">
      <c r="F6" s="1"/>
      <c r="T6" s="2"/>
      <c r="U6" s="3"/>
    </row>
    <row r="7" spans="6:21" ht="20.25">
      <c r="F7" s="1"/>
      <c r="U7" s="3"/>
    </row>
    <row r="8" spans="6:21" ht="20.25">
      <c r="F8" s="1"/>
      <c r="U8" s="3"/>
    </row>
    <row r="90" ht="20.25">
      <c r="F90" s="1"/>
    </row>
    <row r="91" ht="20.25">
      <c r="F91" s="1"/>
    </row>
    <row r="92" ht="20.25">
      <c r="F92" s="1"/>
    </row>
    <row r="93" ht="20.25">
      <c r="F93" s="1"/>
    </row>
    <row r="94" ht="20.25">
      <c r="F94" s="1"/>
    </row>
    <row r="95" ht="20.25">
      <c r="F95" s="1"/>
    </row>
    <row r="96" ht="20.25">
      <c r="F96" s="1"/>
    </row>
    <row r="111" ht="20.25">
      <c r="F111" s="2"/>
    </row>
    <row r="112" ht="20.25">
      <c r="F112" s="2"/>
    </row>
    <row r="113" ht="20.25">
      <c r="F113" s="2"/>
    </row>
    <row r="114" ht="20.25">
      <c r="F114" s="2"/>
    </row>
    <row r="115" ht="20.25">
      <c r="F115" s="2"/>
    </row>
    <row r="116" ht="20.25">
      <c r="F116" s="2"/>
    </row>
    <row r="117" ht="20.25">
      <c r="F117" s="2"/>
    </row>
    <row r="118" ht="20.25">
      <c r="F118" s="2"/>
    </row>
    <row r="119" ht="20.25">
      <c r="F119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"/>
  <sheetViews>
    <sheetView tabSelected="1" workbookViewId="0" topLeftCell="Z1">
      <selection activeCell="AA8" sqref="AA8"/>
    </sheetView>
  </sheetViews>
  <sheetFormatPr defaultColWidth="8.796875" defaultRowHeight="15"/>
  <cols>
    <col min="1" max="1" width="39.09765625" style="0" customWidth="1"/>
    <col min="2" max="2" width="54.8984375" style="0" customWidth="1"/>
    <col min="3" max="3" width="62.59765625" style="0" customWidth="1"/>
    <col min="4" max="4" width="44" style="0" customWidth="1"/>
    <col min="5" max="5" width="50.19921875" style="0" customWidth="1"/>
    <col min="6" max="6" width="82.19921875" style="0" customWidth="1"/>
    <col min="7" max="7" width="49" style="0" customWidth="1"/>
    <col min="8" max="8" width="78.69921875" style="0" customWidth="1"/>
    <col min="9" max="9" width="50.09765625" style="0" customWidth="1"/>
    <col min="10" max="10" width="58.3984375" style="0" customWidth="1"/>
    <col min="11" max="11" width="57.09765625" style="0" customWidth="1"/>
    <col min="12" max="12" width="56.5" style="0" customWidth="1"/>
    <col min="13" max="13" width="67" style="0" customWidth="1"/>
    <col min="14" max="14" width="53.19921875" style="0" customWidth="1"/>
    <col min="15" max="15" width="72.19921875" style="0" customWidth="1"/>
    <col min="16" max="16" width="52.09765625" style="0" customWidth="1"/>
    <col min="17" max="17" width="67.69921875" style="0" customWidth="1"/>
    <col min="18" max="18" width="43.59765625" style="0" customWidth="1"/>
    <col min="19" max="19" width="46.3984375" style="0" customWidth="1"/>
    <col min="20" max="20" width="45.8984375" style="0" customWidth="1"/>
    <col min="21" max="21" width="49.5" style="0" customWidth="1"/>
    <col min="22" max="22" width="54.09765625" style="0" customWidth="1"/>
    <col min="23" max="24" width="54.5" style="0" customWidth="1"/>
    <col min="25" max="25" width="54" style="0" customWidth="1"/>
    <col min="26" max="26" width="65.5" style="0" customWidth="1"/>
    <col min="27" max="27" width="54" style="0" customWidth="1"/>
    <col min="28" max="28" width="13.8984375" style="0" customWidth="1"/>
  </cols>
  <sheetData>
    <row r="1" spans="1:4" ht="20.25">
      <c r="A1" t="s">
        <v>54</v>
      </c>
      <c r="C1" t="s">
        <v>18</v>
      </c>
      <c r="D1" t="str">
        <f>CONCATENATE("&lt;language_name&gt;",'Raw Metadata'!N2,"&lt;/language_name&gt;")</f>
        <v>&lt;language_name&gt;Yi&lt;/language_name&gt;</v>
      </c>
    </row>
    <row r="2" spans="1:28" ht="20.25">
      <c r="A2" t="s">
        <v>26</v>
      </c>
      <c r="B2" t="s">
        <v>49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  <c r="J2" t="s">
        <v>50</v>
      </c>
      <c r="K2" t="s">
        <v>34</v>
      </c>
      <c r="L2" t="s">
        <v>35</v>
      </c>
      <c r="M2" t="s">
        <v>36</v>
      </c>
      <c r="N2" t="s">
        <v>37</v>
      </c>
      <c r="O2" t="s">
        <v>38</v>
      </c>
      <c r="P2" t="s">
        <v>53</v>
      </c>
      <c r="Q2" t="s">
        <v>52</v>
      </c>
      <c r="R2" t="s">
        <v>39</v>
      </c>
      <c r="S2" t="s">
        <v>40</v>
      </c>
      <c r="T2" t="s">
        <v>41</v>
      </c>
      <c r="U2" t="s">
        <v>48</v>
      </c>
      <c r="V2" t="s">
        <v>42</v>
      </c>
      <c r="W2" t="s">
        <v>43</v>
      </c>
      <c r="X2" t="s">
        <v>51</v>
      </c>
      <c r="Y2" t="s">
        <v>44</v>
      </c>
      <c r="Z2" t="s">
        <v>58</v>
      </c>
      <c r="AA2" t="s">
        <v>61</v>
      </c>
      <c r="AB2" t="s">
        <v>45</v>
      </c>
    </row>
    <row r="3" spans="1:28" ht="20.25">
      <c r="A3" t="s">
        <v>15</v>
      </c>
      <c r="B3" t="str">
        <f>CONCATENATE("&lt;entry&gt;",'Raw Metadata'!A2,"&lt;/entry&gt;")</f>
        <v>&lt;entry&gt;1&lt;/entry&gt;</v>
      </c>
      <c r="C3" t="str">
        <f>CONCATENATE("&lt;lang_name&gt;",'Raw Metadata'!N2,"&lt;/lang_name&gt;")</f>
        <v>&lt;lang_name&gt;Yi&lt;/lang_name&gt;</v>
      </c>
      <c r="D3" t="str">
        <f>CONCATENATE("&lt;sil_code&gt;",'Raw Metadata'!O2,"&lt;/sil_code&gt;")</f>
        <v>&lt;sil_code&gt;III&lt;/sil_code&gt;</v>
      </c>
      <c r="E3" t="str">
        <f>CONCATENATE("&lt;content&gt;",'Raw Metadata'!P2,"&lt;/content&gt;")</f>
        <v>&lt;content&gt;Word List&lt;/content&gt;</v>
      </c>
      <c r="F3" t="str">
        <f>CONCATENATE("&lt;recording_location&gt;",'Raw Metadata'!Q2,"&lt;/recording_location&gt;")</f>
        <v>&lt;recording_location&gt;Unknown&lt;/recording_location&gt;</v>
      </c>
      <c r="G3" t="str">
        <f>CONCATENATE("&lt;recording_date&gt;",'Raw Metadata'!R2,"&lt;/recording_date&gt;")</f>
        <v>&lt;recording_date&gt;13 April, 1983&lt;/recording_date&gt;</v>
      </c>
      <c r="H3" t="str">
        <f>CONCATENATE("&lt;fieldworkers&gt;",'Raw Metadata'!S2,"&lt;/fieldworkers&gt;")</f>
        <v>&lt;fieldworkers&gt;Peter Ladefoged&lt;/fieldworkers&gt;</v>
      </c>
      <c r="I3" t="str">
        <f>CONCATENATE("&lt;speakers&gt;",'Raw Metadata'!T2,"&lt;/speakers&gt;")</f>
        <v>&lt;speakers&gt;Zhāng Chún dé, Zhāng Zhòng rén&lt;/speakers&gt;</v>
      </c>
      <c r="J3" t="str">
        <f>CONCATENATE("&lt;filename_audio&gt;",'Raw Metadata'!B2,"&lt;/filename_audio&gt;")</f>
        <v>&lt;filename_audio&gt;iii_word-list_1983_01&lt;/filename_audio&gt;</v>
      </c>
      <c r="K3" t="str">
        <f>CONCATENATE("&lt;filename_wav&gt;",'Raw Metadata'!C2,"&lt;/filename_wav&gt;")</f>
        <v>&lt;filename_wav&gt;iii_word-list_1983_01.wav&lt;/filename_wav&gt;</v>
      </c>
      <c r="L3" t="str">
        <f>CONCATENATE("&lt;filename_mp3&gt;",'Raw Metadata'!D2,"&lt;/filename_mp3&gt;")</f>
        <v>&lt;filename_mp3&gt;iii_word-list_1983_01.mp3&lt;/filename_mp3&gt;</v>
      </c>
      <c r="M3" t="str">
        <f>CONCATENATE("&lt;wav_quality&gt;",'Raw Metadata'!U2,"&lt;/wav_quality&gt;")</f>
        <v>&lt;wav_quality&gt;44.1 K, 16-bit sound depth (bit rate=705 kbps)&lt;/wav_quality&gt;</v>
      </c>
      <c r="N3" t="str">
        <f>CONCATENATE("&lt;mp3_quality&gt;",'Raw Metadata'!V2,"&lt;/mp3_quality&gt;")</f>
        <v>&lt;mp3_quality&gt;56 kpbs&lt;/mp3_quality&gt;</v>
      </c>
      <c r="O3" t="str">
        <f>CONCATENATE("&lt;original_medium&gt;",'Raw Metadata'!W2,"&lt;/original_medium&gt;")</f>
        <v>&lt;original_medium&gt;reel tape&lt;/original_medium&gt;</v>
      </c>
      <c r="P3" t="str">
        <f>CONCATENATE("&lt;wordlist&gt;",'Raw Metadata'!E2,"&lt;/wordlist&gt;")</f>
        <v>&lt;wordlist&gt;iii_word-list_1983_01.html&lt;/wordlist&gt;</v>
      </c>
      <c r="Q3" t="str">
        <f>CONCATENATE("&lt;wordlist_entries&gt;",'Raw Metadata'!F2,"&lt;/wordlist_entries&gt;")</f>
        <v>&lt;wordlist_entries&gt;1 - 14&lt;/wordlist_entries&gt;</v>
      </c>
      <c r="R3" t="str">
        <f>CONCATENATE("&lt;image_tif&gt;",'Raw Metadata'!I2,"&lt;/image_tif&gt;")</f>
        <v>&lt;image_tif&gt;iii_word-list_1983_01.tif&lt;/image_tif&gt;</v>
      </c>
      <c r="S3" t="str">
        <f>CONCATENATE("&lt;image_tif2&gt;",'Raw Metadata'!J2,"&lt;/image_tif2&gt;")</f>
        <v>&lt;image_tif2&gt;&lt;/image_tif2&gt;</v>
      </c>
      <c r="T3" t="str">
        <f>CONCATENATE("&lt;image_jpg&gt;",'Raw Metadata'!G2,"&lt;/image_jpg&gt;")</f>
        <v>&lt;image_jpg&gt;iii_word-list_1983_01.jpg&lt;/image_jpg&gt;</v>
      </c>
      <c r="U3" t="str">
        <f>CONCATENATE("&lt;image_jpg2&gt;",'Raw Metadata'!H2,"&lt;/image_jpg2&gt;")</f>
        <v>&lt;image_jpg2&gt;&lt;/image_jpg2&gt;</v>
      </c>
      <c r="V3" t="str">
        <f>CONCATENATE("&lt;tif_quality&gt;",'Raw Metadata'!K2,"&lt;/tif_quality&gt;")</f>
        <v>&lt;tif_quality&gt;300 dpi&lt;/tif_quality&gt;</v>
      </c>
      <c r="W3" t="str">
        <f>CONCATENATE("&lt;jpg_quality&gt;",'Raw Metadata'!L2,"&lt;/jpg_quality&gt;")</f>
        <v>&lt;jpg_quality&gt;300 dpi&lt;/jpg_quality&gt;</v>
      </c>
      <c r="X3" t="str">
        <f>CONCATENATE("&lt;details&gt;",'Raw Metadata'!M2,,,"&lt;/details&gt;")</f>
        <v>&lt;details&gt;iii_record_details.html#1&lt;/details&gt;</v>
      </c>
      <c r="Y3" t="str">
        <f>CONCATENATE("&lt;rights&gt;",'Raw Metadata'!X2,"&lt;/rights&gt;")</f>
        <v>&lt;rights&gt;This work is licensed under a Creative Commons license, available for viewing at http://creativecommons.org/licenses/by-nc/2.0/&lt;/rights&gt;</v>
      </c>
      <c r="Z3" t="str">
        <f>CONCATENATE("&lt;wordlist_no_repetition&gt;",'Raw Metadata'!Z2,"&lt;/wordlist_no_repetition&gt;")</f>
        <v>&lt;wordlist_no_repetition&gt;iii_word-list_1983_01.html&lt;/wordlist_no_repetition&gt;</v>
      </c>
      <c r="AA3" t="str">
        <f>CONCATENATE("&lt;link_within_wordlist&gt;",'Raw Metadata'!AB2,"&lt;/link_within_wordlist&gt;")</f>
        <v>&lt;link_within_wordlist&gt;iii_word-list_1983_01.html#1&lt;/link_within_wordlist&gt;</v>
      </c>
      <c r="AB3" t="s">
        <v>16</v>
      </c>
    </row>
    <row r="4" spans="1:28" ht="20.25">
      <c r="A4" t="s">
        <v>15</v>
      </c>
      <c r="B4" t="str">
        <f>CONCATENATE("&lt;entry&gt;",'Raw Metadata'!A3,"&lt;/entry&gt;")</f>
        <v>&lt;entry&gt;2&lt;/entry&gt;</v>
      </c>
      <c r="C4" t="str">
        <f>CONCATENATE("&lt;lang_name&gt;",'Raw Metadata'!N3,"&lt;/lang_name&gt;")</f>
        <v>&lt;lang_name&gt;Yi&lt;/lang_name&gt;</v>
      </c>
      <c r="D4" t="str">
        <f>CONCATENATE("&lt;sil_code&gt;",'Raw Metadata'!O3,"&lt;/sil_code&gt;")</f>
        <v>&lt;sil_code&gt;III&lt;/sil_code&gt;</v>
      </c>
      <c r="E4" t="str">
        <f>CONCATENATE("&lt;content&gt;",'Raw Metadata'!P3,"&lt;/content&gt;")</f>
        <v>&lt;content&gt;Word List&lt;/content&gt;</v>
      </c>
      <c r="F4" t="str">
        <f>CONCATENATE("&lt;recording_location&gt;",'Raw Metadata'!Q3,"&lt;/recording_location&gt;")</f>
        <v>&lt;recording_location&gt;Unknown&lt;/recording_location&gt;</v>
      </c>
      <c r="G4" t="str">
        <f>CONCATENATE("&lt;recording_date&gt;",'Raw Metadata'!R3,"&lt;/recording_date&gt;")</f>
        <v>&lt;recording_date&gt;18 April, 1983&lt;/recording_date&gt;</v>
      </c>
      <c r="H4" t="str">
        <f>CONCATENATE("&lt;fieldworkers&gt;",'Raw Metadata'!S3,"&lt;/fieldworkers&gt;")</f>
        <v>&lt;fieldworkers&gt;Peter Ladefoged&lt;/fieldworkers&gt;</v>
      </c>
      <c r="I4" t="str">
        <f>CONCATENATE("&lt;speakers&gt;",'Raw Metadata'!T3,"&lt;/speakers&gt;")</f>
        <v>&lt;speakers&gt;Zhāng Chún dé&lt;/speakers&gt;</v>
      </c>
      <c r="J4" t="str">
        <f>CONCATENATE("&lt;filename_audio&gt;",'Raw Metadata'!B3,"&lt;/filename_audio&gt;")</f>
        <v>&lt;filename_audio&gt;iii_word-list_1983_02&lt;/filename_audio&gt;</v>
      </c>
      <c r="K4" t="str">
        <f>CONCATENATE("&lt;filename_wav&gt;",'Raw Metadata'!C3,"&lt;/filename_wav&gt;")</f>
        <v>&lt;filename_wav&gt;iii_word-list_1983_02.wav&lt;/filename_wav&gt;</v>
      </c>
      <c r="L4" t="str">
        <f>CONCATENATE("&lt;filename_mp3&gt;",'Raw Metadata'!D3,"&lt;/filename_mp3&gt;")</f>
        <v>&lt;filename_mp3&gt;iii_word-list_1983_02.mp3&lt;/filename_mp3&gt;</v>
      </c>
      <c r="M4" t="str">
        <f>CONCATENATE("&lt;wav_quality&gt;",'Raw Metadata'!U3,"&lt;/wav_quality&gt;")</f>
        <v>&lt;wav_quality&gt;44.1 K, 16-bit sound depth (bit rate=705 kbps)&lt;/wav_quality&gt;</v>
      </c>
      <c r="N4" t="str">
        <f>CONCATENATE("&lt;mp3_quality&gt;",'Raw Metadata'!V3,"&lt;/mp3_quality&gt;")</f>
        <v>&lt;mp3_quality&gt;56 kpbs&lt;/mp3_quality&gt;</v>
      </c>
      <c r="O4" t="str">
        <f>CONCATENATE("&lt;original_medium&gt;",'Raw Metadata'!W3,"&lt;/original_medium&gt;")</f>
        <v>&lt;original_medium&gt;reel tape&lt;/original_medium&gt;</v>
      </c>
      <c r="P4" t="str">
        <f>CONCATENATE("&lt;wordlist&gt;",'Raw Metadata'!E3,"&lt;/wordlist&gt;")</f>
        <v>&lt;wordlist&gt;iii_word-list_1983_01.html&lt;/wordlist&gt;</v>
      </c>
      <c r="Q4" t="str">
        <f>CONCATENATE("&lt;wordlist_entries&gt;",'Raw Metadata'!F3,"&lt;/wordlist_entries&gt;")</f>
        <v>&lt;wordlist_entries&gt;1 - 14&lt;/wordlist_entries&gt;</v>
      </c>
      <c r="R4" t="str">
        <f>CONCATENATE("&lt;image_tif&gt;",'Raw Metadata'!I3,"&lt;/image_tif&gt;")</f>
        <v>&lt;image_tif&gt;iii_word-list_1983_01.tif&lt;/image_tif&gt;</v>
      </c>
      <c r="S4" t="str">
        <f>CONCATENATE("&lt;image_tif2&gt;",'Raw Metadata'!J3,"&lt;/image_tif2&gt;")</f>
        <v>&lt;image_tif2&gt;&lt;/image_tif2&gt;</v>
      </c>
      <c r="T4" t="str">
        <f>CONCATENATE("&lt;image_jpg&gt;",'Raw Metadata'!G3,"&lt;/image_jpg&gt;")</f>
        <v>&lt;image_jpg&gt;iii_word-list_1983_01.jpg&lt;/image_jpg&gt;</v>
      </c>
      <c r="U4" t="str">
        <f>CONCATENATE("&lt;image_jpg2&gt;",'Raw Metadata'!H3,"&lt;/image_jpg2&gt;")</f>
        <v>&lt;image_jpg2&gt;&lt;/image_jpg2&gt;</v>
      </c>
      <c r="V4" t="str">
        <f>CONCATENATE("&lt;tif_quality&gt;",'Raw Metadata'!K3,"&lt;/tif_quality&gt;")</f>
        <v>&lt;tif_quality&gt;300 dpi&lt;/tif_quality&gt;</v>
      </c>
      <c r="W4" t="str">
        <f>CONCATENATE("&lt;jpg_quality&gt;",'Raw Metadata'!L3,"&lt;/jpg_quality&gt;")</f>
        <v>&lt;jpg_quality&gt;300 dpi&lt;/jpg_quality&gt;</v>
      </c>
      <c r="X4" t="str">
        <f>CONCATENATE("&lt;details&gt;",'Raw Metadata'!M3,,,"&lt;/details&gt;")</f>
        <v>&lt;details&gt;iii_record_details.html#2&lt;/details&gt;</v>
      </c>
      <c r="Y4" t="str">
        <f>CONCATENATE("&lt;rights&gt;",'Raw Metadata'!X3,"&lt;/rights&gt;")</f>
        <v>&lt;rights&gt;This work is licensed under a Creative Commons license, available for viewing at http://creativecommons.org/licenses/by-nc/2.0/&lt;/rights&gt;</v>
      </c>
      <c r="Z4" t="str">
        <f>CONCATENATE("&lt;wordlist_no_repetition&gt;",'Raw Metadata'!Z3,"&lt;/wordlist_no_repetition&gt;")</f>
        <v>&lt;wordlist_no_repetition&gt;&lt;/wordlist_no_repetition&gt;</v>
      </c>
      <c r="AA4" t="str">
        <f>CONCATENATE("&lt;link_within_wordlist&gt;",'Raw Metadata'!AB3,"&lt;/link_within_wordlist&gt;")</f>
        <v>&lt;link_within_wordlist&gt;iii_word-list_1983_01.html#1&lt;/link_within_wordlist&gt;</v>
      </c>
      <c r="AB4" t="s">
        <v>16</v>
      </c>
    </row>
    <row r="5" spans="1:28" ht="20.25">
      <c r="A5" t="s">
        <v>15</v>
      </c>
      <c r="B5" t="str">
        <f>CONCATENATE("&lt;entry&gt;",'Raw Metadata'!A4,"&lt;/entry&gt;")</f>
        <v>&lt;entry&gt;3&lt;/entry&gt;</v>
      </c>
      <c r="C5" t="str">
        <f>CONCATENATE("&lt;lang_name&gt;",'Raw Metadata'!N4,"&lt;/lang_name&gt;")</f>
        <v>&lt;lang_name&gt;Yi&lt;/lang_name&gt;</v>
      </c>
      <c r="D5" t="str">
        <f>CONCATENATE("&lt;sil_code&gt;",'Raw Metadata'!O4,"&lt;/sil_code&gt;")</f>
        <v>&lt;sil_code&gt;III&lt;/sil_code&gt;</v>
      </c>
      <c r="E5" t="str">
        <f>CONCATENATE("&lt;content&gt;",'Raw Metadata'!P4,"&lt;/content&gt;")</f>
        <v>&lt;content&gt;Word List&lt;/content&gt;</v>
      </c>
      <c r="F5" t="str">
        <f>CONCATENATE("&lt;recording_location&gt;",'Raw Metadata'!Q4,"&lt;/recording_location&gt;")</f>
        <v>&lt;recording_location&gt;Unknown&lt;/recording_location&gt;</v>
      </c>
      <c r="G5" t="str">
        <f>CONCATENATE("&lt;recording_date&gt;",'Raw Metadata'!R4,"&lt;/recording_date&gt;")</f>
        <v>&lt;recording_date&gt;20 May, 1983&lt;/recording_date&gt;</v>
      </c>
      <c r="H5" t="str">
        <f>CONCATENATE("&lt;fieldworkers&gt;",'Raw Metadata'!S4,"&lt;/fieldworkers&gt;")</f>
        <v>&lt;fieldworkers&gt;Peter Ladefoged&lt;/fieldworkers&gt;</v>
      </c>
      <c r="I5" t="str">
        <f>CONCATENATE("&lt;speakers&gt;",'Raw Metadata'!T4,"&lt;/speakers&gt;")</f>
        <v>&lt;speakers&gt;Zhāng Tíng Xìan&lt;/speakers&gt;</v>
      </c>
      <c r="J5" t="str">
        <f>CONCATENATE("&lt;filename_audio&gt;",'Raw Metadata'!B4,"&lt;/filename_audio&gt;")</f>
        <v>&lt;filename_audio&gt;iii_word-list_1983_03&lt;/filename_audio&gt;</v>
      </c>
      <c r="K5" t="str">
        <f>CONCATENATE("&lt;filename_wav&gt;",'Raw Metadata'!C4,"&lt;/filename_wav&gt;")</f>
        <v>&lt;filename_wav&gt;iii_word-list_1983_03.wav&lt;/filename_wav&gt;</v>
      </c>
      <c r="L5" t="str">
        <f>CONCATENATE("&lt;filename_mp3&gt;",'Raw Metadata'!D4,"&lt;/filename_mp3&gt;")</f>
        <v>&lt;filename_mp3&gt;iii_word-list_1983_03.mp3&lt;/filename_mp3&gt;</v>
      </c>
      <c r="M5" t="str">
        <f>CONCATENATE("&lt;wav_quality&gt;",'Raw Metadata'!U4,"&lt;/wav_quality&gt;")</f>
        <v>&lt;wav_quality&gt;44.1 K, 16-bit sound depth (bit rate=705 kbps)&lt;/wav_quality&gt;</v>
      </c>
      <c r="N5" t="str">
        <f>CONCATENATE("&lt;mp3_quality&gt;",'Raw Metadata'!V4,"&lt;/mp3_quality&gt;")</f>
        <v>&lt;mp3_quality&gt;56 kpbs&lt;/mp3_quality&gt;</v>
      </c>
      <c r="O5" t="str">
        <f>CONCATENATE("&lt;original_medium&gt;",'Raw Metadata'!W4,"&lt;/original_medium&gt;")</f>
        <v>&lt;original_medium&gt;reel tape&lt;/original_medium&gt;</v>
      </c>
      <c r="P5" t="str">
        <f>CONCATENATE("&lt;wordlist&gt;",'Raw Metadata'!E4,"&lt;/wordlist&gt;")</f>
        <v>&lt;wordlist&gt;iii_word-list_1983_02.html&lt;/wordlist&gt;</v>
      </c>
      <c r="Q5" t="str">
        <f>CONCATENATE("&lt;wordlist_entries&gt;",'Raw Metadata'!F4,"&lt;/wordlist_entries&gt;")</f>
        <v>&lt;wordlist_entries&gt;1 - 122&lt;/wordlist_entries&gt;</v>
      </c>
      <c r="R5" t="str">
        <f>CONCATENATE("&lt;image_tif&gt;",'Raw Metadata'!I4,"&lt;/image_tif&gt;")</f>
        <v>&lt;image_tif&gt;iii_word-list_1983_02.tif&lt;/image_tif&gt;</v>
      </c>
      <c r="S5" t="str">
        <f>CONCATENATE("&lt;image_tif2&gt;",'Raw Metadata'!J4,"&lt;/image_tif2&gt;")</f>
        <v>&lt;image_tif2&gt;&lt;/image_tif2&gt;</v>
      </c>
      <c r="T5" t="str">
        <f>CONCATENATE("&lt;image_jpg&gt;",'Raw Metadata'!G4,"&lt;/image_jpg&gt;")</f>
        <v>&lt;image_jpg&gt;iii_word-list_1983_02.jpg&lt;/image_jpg&gt;</v>
      </c>
      <c r="U5" t="str">
        <f>CONCATENATE("&lt;image_jpg2&gt;",'Raw Metadata'!H4,"&lt;/image_jpg2&gt;")</f>
        <v>&lt;image_jpg2&gt;&lt;/image_jpg2&gt;</v>
      </c>
      <c r="V5" t="str">
        <f>CONCATENATE("&lt;tif_quality&gt;",'Raw Metadata'!K4,"&lt;/tif_quality&gt;")</f>
        <v>&lt;tif_quality&gt;300 dpi&lt;/tif_quality&gt;</v>
      </c>
      <c r="W5" t="str">
        <f>CONCATENATE("&lt;jpg_quality&gt;",'Raw Metadata'!L4,"&lt;/jpg_quality&gt;")</f>
        <v>&lt;jpg_quality&gt;300 dpi&lt;/jpg_quality&gt;</v>
      </c>
      <c r="X5" t="str">
        <f>CONCATENATE("&lt;details&gt;",'Raw Metadata'!M4,,,"&lt;/details&gt;")</f>
        <v>&lt;details&gt;iii_record_details.html#3&lt;/details&gt;</v>
      </c>
      <c r="Y5" t="str">
        <f>CONCATENATE("&lt;rights&gt;",'Raw Metadata'!X4,"&lt;/rights&gt;")</f>
        <v>&lt;rights&gt;This work is licensed under a Creative Commons license, available for viewing at http://creativecommons.org/licenses/by-nc/2.0/&lt;/rights&gt;</v>
      </c>
      <c r="Z5" t="str">
        <f>CONCATENATE("&lt;wordlist_no_repetition&gt;",'Raw Metadata'!Z4,"&lt;/wordlist_no_repetition&gt;")</f>
        <v>&lt;wordlist_no_repetition&gt;iii_word-list_1983_02.html&lt;/wordlist_no_repetition&gt;</v>
      </c>
      <c r="AA5" t="str">
        <f>CONCATENATE("&lt;link_within_wordlist&gt;",'Raw Metadata'!AB4,"&lt;/link_within_wordlist&gt;")</f>
        <v>&lt;link_within_wordlist&gt;iii_word-list_1983_02.html#1&lt;/link_within_wordlist&gt;</v>
      </c>
      <c r="AB5" t="s">
        <v>16</v>
      </c>
    </row>
    <row r="6" ht="20.25">
      <c r="A6" t="s"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2004-08-26T20:48:36Z</dcterms:created>
  <dcterms:modified xsi:type="dcterms:W3CDTF">2006-09-06T01:27:05Z</dcterms:modified>
  <cp:category/>
  <cp:version/>
  <cp:contentType/>
  <cp:contentStatus/>
</cp:coreProperties>
</file>