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8955" tabRatio="744" activeTab="0"/>
  </bookViews>
  <sheets>
    <sheet name="Raw Metadata" sheetId="1" r:id="rId1"/>
    <sheet name="Metadata with Tags" sheetId="2" r:id="rId2"/>
  </sheets>
  <definedNames/>
  <calcPr fullCalcOnLoad="1"/>
</workbook>
</file>

<file path=xl/sharedStrings.xml><?xml version="1.0" encoding="utf-8"?>
<sst xmlns="http://schemas.openxmlformats.org/spreadsheetml/2006/main" count="309" uniqueCount="123">
  <si>
    <t>Original Format</t>
  </si>
  <si>
    <t>Language Name</t>
  </si>
  <si>
    <t>Ethnologue Code</t>
  </si>
  <si>
    <t>Digitization Quality</t>
  </si>
  <si>
    <t>Recording Location</t>
  </si>
  <si>
    <t>Recording Date</t>
  </si>
  <si>
    <t>Rights of Access</t>
  </si>
  <si>
    <t>Content</t>
  </si>
  <si>
    <t>Word List</t>
  </si>
  <si>
    <t>Linguistic Subfield</t>
  </si>
  <si>
    <t>Phonetics</t>
  </si>
  <si>
    <t>Text Image File (TIFF)</t>
  </si>
  <si>
    <t>Text Image File (JPG)</t>
  </si>
  <si>
    <t>Filename (WAV)</t>
  </si>
  <si>
    <t>Filename (MP3)</t>
  </si>
  <si>
    <t>&lt;item&gt;</t>
  </si>
  <si>
    <t>&lt;/item&gt;</t>
  </si>
  <si>
    <t>Filename (without extension)</t>
  </si>
  <si>
    <t>&lt;metadata&gt;</t>
  </si>
  <si>
    <t>&lt;/metadata&gt;</t>
  </si>
  <si>
    <t>Recording Details</t>
  </si>
  <si>
    <t>MP3 Bit Rate</t>
  </si>
  <si>
    <t>56 kpbs</t>
  </si>
  <si>
    <t>Image Quality (TIFF)</t>
  </si>
  <si>
    <t>Image Quality (JPG)</t>
  </si>
  <si>
    <t>300 dpi</t>
  </si>
  <si>
    <t>&lt;headers&gt;</t>
  </si>
  <si>
    <t>&lt;lang_name_header&gt;Language:&lt;/lang_name_header&gt;</t>
  </si>
  <si>
    <t>&lt;sil_code_header&gt;SIL Code&lt;/sil_code_header&gt;</t>
  </si>
  <si>
    <t>&lt;content_header&gt;Recording Contents&lt;/content_header&gt;</t>
  </si>
  <si>
    <t>&lt;recording_location_header&gt;Recording Location&lt;/recording_location_header&gt;</t>
  </si>
  <si>
    <t>&lt;recording_date_header&gt;Recording Date&lt;/recording_date_header&gt;</t>
  </si>
  <si>
    <t>&lt;fieldworkers_header&gt;Fieldworkers&lt;/fieldworkers_header&gt;</t>
  </si>
  <si>
    <t>&lt;speakers_header&gt;Speakers&lt;/speakers_header&gt;</t>
  </si>
  <si>
    <t>&lt;filename_wav_header&gt;Filename (WAV)&lt;/filename_wav_header&gt;</t>
  </si>
  <si>
    <t>&lt;filename_mp3_header&gt;Filename (MP3)&lt;/filename_mp3_header&gt;</t>
  </si>
  <si>
    <t>&lt;wav_quality_header&gt;WAV Digitization Quality&lt;/wav_quality_header&gt;</t>
  </si>
  <si>
    <t>&lt;mp3_quality_header&gt;MP3 Bit Rate&lt;/mp3_quality_header&gt;</t>
  </si>
  <si>
    <t>&lt;original_medium_header&gt;Original Recording Medium&lt;/original_medium_header&gt;</t>
  </si>
  <si>
    <t>&lt;image_tif_header&gt;Tiff Image&lt;/image_tif_header&gt;</t>
  </si>
  <si>
    <t>&lt;image_tif2_header&gt;Tiff Image 2&lt;/image_tif2_header&gt;</t>
  </si>
  <si>
    <t>&lt;image_jpg_header&gt;JPG Image&lt;/image_jpg_header&gt;</t>
  </si>
  <si>
    <t>&lt;tif_quality_header&gt;TIFF Image Quality &lt;/tif_quality_header&gt;</t>
  </si>
  <si>
    <t>&lt;jpg_quality_header&gt;JPG Quality&lt;/jpg_quality_header&gt;</t>
  </si>
  <si>
    <t>&lt;rights_header&gt;Rights of Access&lt;/rights_header&gt;</t>
  </si>
  <si>
    <t>&lt;/headers&gt;</t>
  </si>
  <si>
    <t>JPG 2</t>
  </si>
  <si>
    <t>TIFF 2</t>
  </si>
  <si>
    <t>&lt;image_jpg2_header&gt;JPG Image 2&lt;/image_jpg2_header&gt;</t>
  </si>
  <si>
    <t>&lt;entry_header&gt;Recording&lt;/entry_header&gt;</t>
  </si>
  <si>
    <t>&lt;filename_audio_header&gt;Audio Filename&lt;/filename_audio_header&gt;</t>
  </si>
  <si>
    <t>&lt;details_header&gt;Details&lt;/details_header&gt;</t>
  </si>
  <si>
    <t>&lt;wordlist_entries_header&gt;Unicode Word List Entries&lt;/wordlist_entries_header&gt;</t>
  </si>
  <si>
    <t>&lt;wordlist_header&gt;Unicode Word List&lt;/wordlist_header&gt;</t>
  </si>
  <si>
    <t>&lt;?xml version="1.0" encoding="UTF-8"?&gt;</t>
  </si>
  <si>
    <t>Unicode Word List</t>
  </si>
  <si>
    <t>This work is licensed under a Creative Commons license, available for viewing at http://creativecommons.org/licenses/by-nc/2.0/</t>
  </si>
  <si>
    <t>Word-list-no-repetition</t>
  </si>
  <si>
    <t>&lt;wordlist_no_repetition_header&gt;&lt;/wordlist_no_repetition_header&gt;</t>
  </si>
  <si>
    <t>Number_of_first_word</t>
  </si>
  <si>
    <t>Link_within_wordlist</t>
  </si>
  <si>
    <t>&lt;link_within_wordlist_header&gt;&lt;/link_within_wordlist_header&gt;</t>
  </si>
  <si>
    <t>Unicode Text Entries</t>
  </si>
  <si>
    <t>Fieldworker(s)</t>
  </si>
  <si>
    <t>Speaker(s)</t>
  </si>
  <si>
    <t>44.1 K, 16-bit sound depth (bit rate=705 kbps)</t>
  </si>
  <si>
    <t>cassette tape</t>
  </si>
  <si>
    <t>IBB</t>
  </si>
  <si>
    <t>28 May, 1984</t>
  </si>
  <si>
    <t>Pat Keating</t>
  </si>
  <si>
    <t>Ibibio</t>
  </si>
  <si>
    <t>Name as pronounced in recording</t>
  </si>
  <si>
    <t>Port Harcourt, Nigeria</t>
  </si>
  <si>
    <t>1 - 68</t>
  </si>
  <si>
    <t>69 - 102</t>
  </si>
  <si>
    <t>103 - 150</t>
  </si>
  <si>
    <t>151 - 187</t>
  </si>
  <si>
    <t>1 - 59</t>
  </si>
  <si>
    <t>60 - 81</t>
  </si>
  <si>
    <t>82 - 132</t>
  </si>
  <si>
    <t>133 -192</t>
  </si>
  <si>
    <t>1 - 69</t>
  </si>
  <si>
    <t>70 - 99</t>
  </si>
  <si>
    <t>1 - 55</t>
  </si>
  <si>
    <t>25 May, 1984</t>
  </si>
  <si>
    <t>29 May, 1984</t>
  </si>
  <si>
    <t>Unknown</t>
  </si>
  <si>
    <t>&lt;language_name&gt;Ibibio&lt;/language_name&gt;</t>
  </si>
  <si>
    <t>ibb_word-list_1984_01</t>
  </si>
  <si>
    <t>ibb_word-list_1984_01.html</t>
  </si>
  <si>
    <t>ibb_word-list_1984_01.jpg</t>
  </si>
  <si>
    <t>ibb_word-list_1984_08.jpg</t>
  </si>
  <si>
    <t>ibb_word-list_1984_01.tif</t>
  </si>
  <si>
    <t>ibb_word-list_1984_08.tif</t>
  </si>
  <si>
    <t>ibb_word-list_1984_02</t>
  </si>
  <si>
    <t>ibb_word-list_1984_07.jpg</t>
  </si>
  <si>
    <t>ibb_word-list_1984_06.jpg</t>
  </si>
  <si>
    <t>ibb_word-list_1984_06.tif</t>
  </si>
  <si>
    <t>ibb_word-list_1984_03</t>
  </si>
  <si>
    <t>ibb_word-list_1984_05.jpg</t>
  </si>
  <si>
    <t>ibb_word-list_1984_04.jpg</t>
  </si>
  <si>
    <t>ibb_word-list_1984_05.tif</t>
  </si>
  <si>
    <t>ibb_word-list_1984_04.tif</t>
  </si>
  <si>
    <t>ibb_word-list_1984_04</t>
  </si>
  <si>
    <t>ibb_word-list_1984_03.jpg</t>
  </si>
  <si>
    <t>ibb_word-list_1984_02.jpg</t>
  </si>
  <si>
    <t>ibb_word-list_1984_03.tif</t>
  </si>
  <si>
    <t>ibb_word-list_1984_02.tif</t>
  </si>
  <si>
    <t>ibb_word-list_1984_05</t>
  </si>
  <si>
    <t>ibb_word-list_1984_02.html</t>
  </si>
  <si>
    <t>ibb_word-list_1984_06</t>
  </si>
  <si>
    <t>ibb_word-list_1984_07</t>
  </si>
  <si>
    <t>ibb_word-list_1984_08</t>
  </si>
  <si>
    <t>ibb_word-list_1984_07.tif</t>
  </si>
  <si>
    <t>ibb_word-list_1984_09</t>
  </si>
  <si>
    <t>ibb_word-list_1984_03.html</t>
  </si>
  <si>
    <t>ibb_word-list_1984_04.html</t>
  </si>
  <si>
    <t>ibb_word-list_1984_09.jpg</t>
  </si>
  <si>
    <t>ibb_word-list_1984_09.tif</t>
  </si>
  <si>
    <t>ibb_word-list_1984_10</t>
  </si>
  <si>
    <t>ibb_word-list_1984_11</t>
  </si>
  <si>
    <t>ibb_word-list_1984_10.jpg</t>
  </si>
  <si>
    <t>ibb_word-list_1984_10.tif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</si>
</sst>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">
    <font>
      <sz val="12"/>
      <name val="Doulos SIL"/>
      <family val="0"/>
    </font>
    <font>
      <sz val="8"/>
      <name val="Doulos SIL"/>
      <family val="0"/>
    </font>
    <font>
      <sz val="12"/>
      <name val="Times New Roman"/>
      <family val="1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19"/>
  <sheetViews>
    <sheetView tabSelected="1" workbookViewId="0" topLeftCell="Y1">
      <pane xSplit="15225" topLeftCell="Z25" activePane="topLeft" state="split"/>
      <selection pane="topLeft" activeCell="AB5" sqref="AB5"/>
      <selection pane="topRight" activeCell="AA13" sqref="AA13"/>
    </sheetView>
  </sheetViews>
  <sheetFormatPr defaultColWidth="8.796875" defaultRowHeight="15"/>
  <cols>
    <col min="2" max="2" width="24.19921875" style="0" customWidth="1"/>
    <col min="3" max="5" width="23.09765625" style="0" customWidth="1"/>
    <col min="6" max="6" width="19.5" style="0" customWidth="1"/>
    <col min="7" max="10" width="23.5" style="0" customWidth="1"/>
    <col min="11" max="11" width="20.69921875" style="0" customWidth="1"/>
    <col min="12" max="12" width="20.19921875" style="0" customWidth="1"/>
    <col min="13" max="13" width="23.5" style="0" customWidth="1"/>
    <col min="14" max="15" width="14.59765625" style="0" customWidth="1"/>
    <col min="16" max="16" width="11.5" style="0" customWidth="1"/>
    <col min="17" max="17" width="24.8984375" style="0" customWidth="1"/>
    <col min="18" max="18" width="17.69921875" style="0" customWidth="1"/>
    <col min="19" max="19" width="17.19921875" style="0" customWidth="1"/>
    <col min="20" max="20" width="30.8984375" style="0" customWidth="1"/>
    <col min="21" max="21" width="47.3984375" style="0" customWidth="1"/>
    <col min="22" max="22" width="15.09765625" style="0" customWidth="1"/>
    <col min="23" max="23" width="18.5" style="0" customWidth="1"/>
    <col min="24" max="24" width="37" style="0" customWidth="1"/>
    <col min="25" max="25" width="18.3984375" style="0" customWidth="1"/>
    <col min="26" max="26" width="26" style="0" customWidth="1"/>
    <col min="27" max="27" width="12.09765625" style="0" customWidth="1"/>
    <col min="28" max="28" width="35.59765625" style="0" customWidth="1"/>
  </cols>
  <sheetData>
    <row r="1" spans="2:28" ht="20.25">
      <c r="B1" t="s">
        <v>17</v>
      </c>
      <c r="C1" t="s">
        <v>13</v>
      </c>
      <c r="D1" t="s">
        <v>14</v>
      </c>
      <c r="E1" t="s">
        <v>55</v>
      </c>
      <c r="F1" t="s">
        <v>62</v>
      </c>
      <c r="G1" t="s">
        <v>12</v>
      </c>
      <c r="H1" t="s">
        <v>46</v>
      </c>
      <c r="I1" t="s">
        <v>11</v>
      </c>
      <c r="J1" t="s">
        <v>47</v>
      </c>
      <c r="K1" t="s">
        <v>23</v>
      </c>
      <c r="L1" t="s">
        <v>24</v>
      </c>
      <c r="M1" t="s">
        <v>20</v>
      </c>
      <c r="N1" t="s">
        <v>1</v>
      </c>
      <c r="O1" t="s">
        <v>2</v>
      </c>
      <c r="P1" t="s">
        <v>7</v>
      </c>
      <c r="Q1" t="s">
        <v>4</v>
      </c>
      <c r="R1" t="s">
        <v>5</v>
      </c>
      <c r="S1" t="s">
        <v>63</v>
      </c>
      <c r="T1" t="s">
        <v>64</v>
      </c>
      <c r="U1" t="s">
        <v>3</v>
      </c>
      <c r="V1" t="s">
        <v>21</v>
      </c>
      <c r="W1" t="s">
        <v>0</v>
      </c>
      <c r="X1" t="s">
        <v>6</v>
      </c>
      <c r="Y1" t="s">
        <v>9</v>
      </c>
      <c r="Z1" t="s">
        <v>57</v>
      </c>
      <c r="AA1" t="s">
        <v>59</v>
      </c>
      <c r="AB1" t="s">
        <v>60</v>
      </c>
    </row>
    <row r="2" spans="1:28" ht="20.25">
      <c r="A2">
        <v>1</v>
      </c>
      <c r="B2" t="s">
        <v>88</v>
      </c>
      <c r="C2" t="str">
        <f>CONCATENATE(B2,".wav")</f>
        <v>ibb_word-list_1984_01.wav</v>
      </c>
      <c r="D2" t="str">
        <f>CONCATENATE(B2,".mp3")</f>
        <v>ibb_word-list_1984_01.mp3</v>
      </c>
      <c r="E2" t="s">
        <v>89</v>
      </c>
      <c r="F2" s="1" t="s">
        <v>73</v>
      </c>
      <c r="G2" t="s">
        <v>90</v>
      </c>
      <c r="H2" t="s">
        <v>91</v>
      </c>
      <c r="I2" t="s">
        <v>92</v>
      </c>
      <c r="J2" t="s">
        <v>93</v>
      </c>
      <c r="K2" t="s">
        <v>25</v>
      </c>
      <c r="L2" t="s">
        <v>25</v>
      </c>
      <c r="M2" t="str">
        <f>CONCATENATE("ibb_record_details.html#",A2)</f>
        <v>ibb_record_details.html#1</v>
      </c>
      <c r="N2" t="s">
        <v>70</v>
      </c>
      <c r="O2" t="s">
        <v>67</v>
      </c>
      <c r="P2" t="s">
        <v>8</v>
      </c>
      <c r="Q2" t="s">
        <v>72</v>
      </c>
      <c r="R2" t="s">
        <v>68</v>
      </c>
      <c r="S2" s="2" t="s">
        <v>69</v>
      </c>
      <c r="T2" s="2" t="s">
        <v>71</v>
      </c>
      <c r="U2" s="3" t="s">
        <v>65</v>
      </c>
      <c r="V2" t="s">
        <v>22</v>
      </c>
      <c r="W2" t="s">
        <v>66</v>
      </c>
      <c r="X2" t="s">
        <v>56</v>
      </c>
      <c r="Y2" t="s">
        <v>10</v>
      </c>
      <c r="Z2" t="str">
        <f>E2</f>
        <v>ibb_word-list_1984_01.html</v>
      </c>
      <c r="AA2" s="4">
        <v>1</v>
      </c>
      <c r="AB2" t="str">
        <f>CONCATENATE(E2,"#",AA2)</f>
        <v>ibb_word-list_1984_01.html#1</v>
      </c>
    </row>
    <row r="3" spans="1:28" ht="20.25">
      <c r="A3">
        <v>2</v>
      </c>
      <c r="B3" t="s">
        <v>94</v>
      </c>
      <c r="C3" t="str">
        <f aca="true" t="shared" si="0" ref="C3:C12">CONCATENATE(B3,".wav")</f>
        <v>ibb_word-list_1984_02.wav</v>
      </c>
      <c r="D3" t="str">
        <f aca="true" t="shared" si="1" ref="D3:D12">CONCATENATE(B3,".mp3")</f>
        <v>ibb_word-list_1984_02.mp3</v>
      </c>
      <c r="E3" t="s">
        <v>89</v>
      </c>
      <c r="F3" t="s">
        <v>74</v>
      </c>
      <c r="G3" t="s">
        <v>95</v>
      </c>
      <c r="H3" t="s">
        <v>96</v>
      </c>
      <c r="I3" t="s">
        <v>97</v>
      </c>
      <c r="J3" t="s">
        <v>97</v>
      </c>
      <c r="K3" t="s">
        <v>25</v>
      </c>
      <c r="L3" t="s">
        <v>25</v>
      </c>
      <c r="M3" t="str">
        <f>CONCATENATE("ibb_record_details.html#",A3)</f>
        <v>ibb_record_details.html#2</v>
      </c>
      <c r="N3" t="s">
        <v>70</v>
      </c>
      <c r="O3" t="s">
        <v>67</v>
      </c>
      <c r="P3" t="s">
        <v>8</v>
      </c>
      <c r="Q3" t="s">
        <v>72</v>
      </c>
      <c r="R3" t="s">
        <v>68</v>
      </c>
      <c r="S3" s="2" t="s">
        <v>69</v>
      </c>
      <c r="T3" s="2" t="s">
        <v>71</v>
      </c>
      <c r="U3" s="3" t="s">
        <v>65</v>
      </c>
      <c r="V3" t="s">
        <v>22</v>
      </c>
      <c r="W3" t="s">
        <v>66</v>
      </c>
      <c r="X3" t="s">
        <v>56</v>
      </c>
      <c r="Y3" t="s">
        <v>10</v>
      </c>
      <c r="AA3">
        <v>69</v>
      </c>
      <c r="AB3" t="str">
        <f aca="true" t="shared" si="2" ref="AB3:AB12">CONCATENATE(E3,"#",AA3)</f>
        <v>ibb_word-list_1984_01.html#69</v>
      </c>
    </row>
    <row r="4" spans="1:28" ht="20.25">
      <c r="A4">
        <v>3</v>
      </c>
      <c r="B4" t="s">
        <v>98</v>
      </c>
      <c r="C4" t="str">
        <f t="shared" si="0"/>
        <v>ibb_word-list_1984_03.wav</v>
      </c>
      <c r="D4" t="str">
        <f t="shared" si="1"/>
        <v>ibb_word-list_1984_03.mp3</v>
      </c>
      <c r="E4" t="s">
        <v>89</v>
      </c>
      <c r="F4" t="s">
        <v>75</v>
      </c>
      <c r="G4" t="s">
        <v>99</v>
      </c>
      <c r="H4" t="s">
        <v>100</v>
      </c>
      <c r="I4" t="s">
        <v>101</v>
      </c>
      <c r="J4" t="s">
        <v>102</v>
      </c>
      <c r="K4" t="s">
        <v>25</v>
      </c>
      <c r="L4" t="s">
        <v>25</v>
      </c>
      <c r="M4" t="str">
        <f>CONCATENATE("ibb_record_details.html#",A4)</f>
        <v>ibb_record_details.html#3</v>
      </c>
      <c r="N4" t="s">
        <v>70</v>
      </c>
      <c r="O4" t="s">
        <v>67</v>
      </c>
      <c r="P4" t="s">
        <v>8</v>
      </c>
      <c r="Q4" t="s">
        <v>72</v>
      </c>
      <c r="R4" t="s">
        <v>68</v>
      </c>
      <c r="S4" s="2" t="s">
        <v>69</v>
      </c>
      <c r="T4" s="2" t="s">
        <v>71</v>
      </c>
      <c r="U4" s="3" t="s">
        <v>65</v>
      </c>
      <c r="V4" t="s">
        <v>22</v>
      </c>
      <c r="W4" t="s">
        <v>66</v>
      </c>
      <c r="X4" t="s">
        <v>56</v>
      </c>
      <c r="Y4" t="s">
        <v>10</v>
      </c>
      <c r="AA4">
        <v>103</v>
      </c>
      <c r="AB4" t="str">
        <f t="shared" si="2"/>
        <v>ibb_word-list_1984_01.html#103</v>
      </c>
    </row>
    <row r="5" spans="1:28" ht="20.25">
      <c r="A5">
        <v>4</v>
      </c>
      <c r="B5" t="s">
        <v>103</v>
      </c>
      <c r="C5" t="str">
        <f t="shared" si="0"/>
        <v>ibb_word-list_1984_04.wav</v>
      </c>
      <c r="D5" t="str">
        <f t="shared" si="1"/>
        <v>ibb_word-list_1984_04.mp3</v>
      </c>
      <c r="E5" t="s">
        <v>89</v>
      </c>
      <c r="F5" t="s">
        <v>76</v>
      </c>
      <c r="G5" t="s">
        <v>104</v>
      </c>
      <c r="H5" t="s">
        <v>105</v>
      </c>
      <c r="I5" t="s">
        <v>106</v>
      </c>
      <c r="J5" t="s">
        <v>107</v>
      </c>
      <c r="K5" t="s">
        <v>25</v>
      </c>
      <c r="L5" t="s">
        <v>25</v>
      </c>
      <c r="M5" t="str">
        <f>CONCATENATE("ibb_record_details.html#",A5)</f>
        <v>ibb_record_details.html#4</v>
      </c>
      <c r="N5" t="s">
        <v>70</v>
      </c>
      <c r="O5" t="s">
        <v>67</v>
      </c>
      <c r="P5" t="s">
        <v>8</v>
      </c>
      <c r="Q5" t="s">
        <v>72</v>
      </c>
      <c r="R5" t="s">
        <v>68</v>
      </c>
      <c r="S5" s="2" t="s">
        <v>69</v>
      </c>
      <c r="T5" s="2" t="s">
        <v>71</v>
      </c>
      <c r="U5" s="3" t="s">
        <v>65</v>
      </c>
      <c r="V5" t="s">
        <v>22</v>
      </c>
      <c r="W5" t="s">
        <v>66</v>
      </c>
      <c r="X5" t="s">
        <v>56</v>
      </c>
      <c r="Y5" t="s">
        <v>10</v>
      </c>
      <c r="AA5">
        <v>151</v>
      </c>
      <c r="AB5" t="str">
        <f t="shared" si="2"/>
        <v>ibb_word-list_1984_01.html#151</v>
      </c>
    </row>
    <row r="6" spans="1:28" ht="20.25">
      <c r="A6">
        <v>5</v>
      </c>
      <c r="B6" t="s">
        <v>108</v>
      </c>
      <c r="C6" t="str">
        <f t="shared" si="0"/>
        <v>ibb_word-list_1984_05.wav</v>
      </c>
      <c r="D6" t="str">
        <f t="shared" si="1"/>
        <v>ibb_word-list_1984_05.mp3</v>
      </c>
      <c r="E6" t="s">
        <v>109</v>
      </c>
      <c r="F6" s="1" t="s">
        <v>77</v>
      </c>
      <c r="G6" t="s">
        <v>90</v>
      </c>
      <c r="H6" t="s">
        <v>105</v>
      </c>
      <c r="I6" t="s">
        <v>92</v>
      </c>
      <c r="J6" t="s">
        <v>107</v>
      </c>
      <c r="K6" t="s">
        <v>25</v>
      </c>
      <c r="L6" t="s">
        <v>25</v>
      </c>
      <c r="M6" t="str">
        <f>CONCATENATE("ibb_record_details.html#",A6)</f>
        <v>ibb_record_details.html#5</v>
      </c>
      <c r="N6" t="s">
        <v>70</v>
      </c>
      <c r="O6" t="s">
        <v>67</v>
      </c>
      <c r="P6" t="s">
        <v>8</v>
      </c>
      <c r="Q6" t="s">
        <v>72</v>
      </c>
      <c r="R6" t="s">
        <v>84</v>
      </c>
      <c r="S6" s="2" t="s">
        <v>69</v>
      </c>
      <c r="T6" s="2" t="s">
        <v>71</v>
      </c>
      <c r="U6" s="3" t="s">
        <v>65</v>
      </c>
      <c r="V6" t="s">
        <v>22</v>
      </c>
      <c r="W6" t="s">
        <v>66</v>
      </c>
      <c r="X6" t="s">
        <v>56</v>
      </c>
      <c r="Y6" t="s">
        <v>10</v>
      </c>
      <c r="Z6" t="str">
        <f>E6</f>
        <v>ibb_word-list_1984_02.html</v>
      </c>
      <c r="AA6">
        <v>1</v>
      </c>
      <c r="AB6" t="str">
        <f t="shared" si="2"/>
        <v>ibb_word-list_1984_02.html#1</v>
      </c>
    </row>
    <row r="7" spans="1:28" ht="20.25">
      <c r="A7">
        <v>6</v>
      </c>
      <c r="B7" t="s">
        <v>110</v>
      </c>
      <c r="C7" t="str">
        <f t="shared" si="0"/>
        <v>ibb_word-list_1984_06.wav</v>
      </c>
      <c r="D7" t="str">
        <f t="shared" si="1"/>
        <v>ibb_word-list_1984_06.mp3</v>
      </c>
      <c r="E7" t="s">
        <v>109</v>
      </c>
      <c r="F7" s="1" t="s">
        <v>78</v>
      </c>
      <c r="G7" t="s">
        <v>104</v>
      </c>
      <c r="H7" t="s">
        <v>100</v>
      </c>
      <c r="I7" t="s">
        <v>106</v>
      </c>
      <c r="J7" t="s">
        <v>102</v>
      </c>
      <c r="K7" t="s">
        <v>25</v>
      </c>
      <c r="L7" t="s">
        <v>25</v>
      </c>
      <c r="M7" t="str">
        <f>CONCATENATE("ibb_record_details.html#",A7)</f>
        <v>ibb_record_details.html#6</v>
      </c>
      <c r="N7" t="s">
        <v>70</v>
      </c>
      <c r="O7" t="s">
        <v>67</v>
      </c>
      <c r="P7" t="s">
        <v>8</v>
      </c>
      <c r="Q7" t="s">
        <v>72</v>
      </c>
      <c r="R7" t="s">
        <v>84</v>
      </c>
      <c r="S7" s="2" t="s">
        <v>69</v>
      </c>
      <c r="T7" s="2" t="s">
        <v>71</v>
      </c>
      <c r="U7" s="3" t="s">
        <v>65</v>
      </c>
      <c r="V7" t="s">
        <v>22</v>
      </c>
      <c r="W7" t="s">
        <v>66</v>
      </c>
      <c r="X7" t="s">
        <v>56</v>
      </c>
      <c r="Y7" t="s">
        <v>10</v>
      </c>
      <c r="AA7">
        <v>60</v>
      </c>
      <c r="AB7" t="str">
        <f t="shared" si="2"/>
        <v>ibb_word-list_1984_02.html#60</v>
      </c>
    </row>
    <row r="8" spans="1:28" ht="20.25">
      <c r="A8">
        <v>7</v>
      </c>
      <c r="B8" t="s">
        <v>111</v>
      </c>
      <c r="C8" t="str">
        <f t="shared" si="0"/>
        <v>ibb_word-list_1984_07.wav</v>
      </c>
      <c r="D8" t="str">
        <f t="shared" si="1"/>
        <v>ibb_word-list_1984_07.mp3</v>
      </c>
      <c r="E8" t="s">
        <v>109</v>
      </c>
      <c r="F8" s="1" t="s">
        <v>79</v>
      </c>
      <c r="G8" t="s">
        <v>99</v>
      </c>
      <c r="H8" t="s">
        <v>96</v>
      </c>
      <c r="I8" t="s">
        <v>101</v>
      </c>
      <c r="J8" t="s">
        <v>97</v>
      </c>
      <c r="K8" t="s">
        <v>25</v>
      </c>
      <c r="L8" t="s">
        <v>25</v>
      </c>
      <c r="M8" t="str">
        <f>CONCATENATE("ibb_record_details.html#",A8)</f>
        <v>ibb_record_details.html#7</v>
      </c>
      <c r="N8" t="s">
        <v>70</v>
      </c>
      <c r="O8" t="s">
        <v>67</v>
      </c>
      <c r="P8" t="s">
        <v>8</v>
      </c>
      <c r="Q8" t="s">
        <v>72</v>
      </c>
      <c r="R8" t="s">
        <v>84</v>
      </c>
      <c r="S8" s="2" t="s">
        <v>69</v>
      </c>
      <c r="T8" s="2" t="s">
        <v>71</v>
      </c>
      <c r="U8" s="3" t="s">
        <v>65</v>
      </c>
      <c r="V8" t="s">
        <v>22</v>
      </c>
      <c r="W8" t="s">
        <v>66</v>
      </c>
      <c r="X8" t="s">
        <v>56</v>
      </c>
      <c r="Y8" t="s">
        <v>10</v>
      </c>
      <c r="AA8">
        <v>82</v>
      </c>
      <c r="AB8" t="str">
        <f t="shared" si="2"/>
        <v>ibb_word-list_1984_02.html#82</v>
      </c>
    </row>
    <row r="9" spans="1:28" ht="20.25">
      <c r="A9">
        <v>8</v>
      </c>
      <c r="B9" t="s">
        <v>112</v>
      </c>
      <c r="C9" t="str">
        <f t="shared" si="0"/>
        <v>ibb_word-list_1984_08.wav</v>
      </c>
      <c r="D9" t="str">
        <f t="shared" si="1"/>
        <v>ibb_word-list_1984_08.mp3</v>
      </c>
      <c r="E9" t="s">
        <v>109</v>
      </c>
      <c r="F9" s="1" t="s">
        <v>80</v>
      </c>
      <c r="G9" t="s">
        <v>95</v>
      </c>
      <c r="H9" t="s">
        <v>91</v>
      </c>
      <c r="I9" t="s">
        <v>113</v>
      </c>
      <c r="J9" t="s">
        <v>93</v>
      </c>
      <c r="K9" t="s">
        <v>25</v>
      </c>
      <c r="L9" t="s">
        <v>25</v>
      </c>
      <c r="M9" t="str">
        <f>CONCATENATE("ibb_record_details.html#",A9)</f>
        <v>ibb_record_details.html#8</v>
      </c>
      <c r="N9" t="s">
        <v>70</v>
      </c>
      <c r="O9" t="s">
        <v>67</v>
      </c>
      <c r="P9" t="s">
        <v>8</v>
      </c>
      <c r="Q9" t="s">
        <v>72</v>
      </c>
      <c r="R9" t="s">
        <v>84</v>
      </c>
      <c r="S9" s="2" t="s">
        <v>69</v>
      </c>
      <c r="T9" s="2" t="s">
        <v>71</v>
      </c>
      <c r="U9" s="3" t="s">
        <v>65</v>
      </c>
      <c r="V9" t="s">
        <v>22</v>
      </c>
      <c r="W9" t="s">
        <v>66</v>
      </c>
      <c r="X9" t="s">
        <v>56</v>
      </c>
      <c r="Y9" t="s">
        <v>10</v>
      </c>
      <c r="AA9">
        <v>133</v>
      </c>
      <c r="AB9" t="str">
        <f t="shared" si="2"/>
        <v>ibb_word-list_1984_02.html#133</v>
      </c>
    </row>
    <row r="10" spans="1:28" ht="20.25">
      <c r="A10">
        <v>9</v>
      </c>
      <c r="B10" t="s">
        <v>114</v>
      </c>
      <c r="C10" t="str">
        <f t="shared" si="0"/>
        <v>ibb_word-list_1984_09.wav</v>
      </c>
      <c r="D10" t="str">
        <f t="shared" si="1"/>
        <v>ibb_word-list_1984_09.mp3</v>
      </c>
      <c r="E10" t="s">
        <v>115</v>
      </c>
      <c r="F10" s="1" t="s">
        <v>81</v>
      </c>
      <c r="G10" t="s">
        <v>91</v>
      </c>
      <c r="H10" t="s">
        <v>99</v>
      </c>
      <c r="I10" t="s">
        <v>93</v>
      </c>
      <c r="J10" t="s">
        <v>101</v>
      </c>
      <c r="K10" t="s">
        <v>25</v>
      </c>
      <c r="L10" t="s">
        <v>25</v>
      </c>
      <c r="M10" t="str">
        <f>CONCATENATE("ibb_record_details.html#",A10)</f>
        <v>ibb_record_details.html#9</v>
      </c>
      <c r="N10" t="s">
        <v>70</v>
      </c>
      <c r="O10" t="s">
        <v>67</v>
      </c>
      <c r="P10" t="s">
        <v>8</v>
      </c>
      <c r="Q10" t="s">
        <v>72</v>
      </c>
      <c r="R10" t="s">
        <v>85</v>
      </c>
      <c r="S10" s="2" t="s">
        <v>69</v>
      </c>
      <c r="T10" s="2" t="s">
        <v>71</v>
      </c>
      <c r="U10" s="3" t="s">
        <v>65</v>
      </c>
      <c r="V10" t="s">
        <v>22</v>
      </c>
      <c r="W10" t="s">
        <v>66</v>
      </c>
      <c r="X10" t="s">
        <v>56</v>
      </c>
      <c r="Y10" t="s">
        <v>10</v>
      </c>
      <c r="Z10" t="str">
        <f>E10</f>
        <v>ibb_word-list_1984_03.html</v>
      </c>
      <c r="AA10">
        <v>1</v>
      </c>
      <c r="AB10" t="str">
        <f t="shared" si="2"/>
        <v>ibb_word-list_1984_03.html#1</v>
      </c>
    </row>
    <row r="11" spans="1:28" ht="20.25">
      <c r="A11">
        <v>10</v>
      </c>
      <c r="B11" t="s">
        <v>119</v>
      </c>
      <c r="C11" t="str">
        <f t="shared" si="0"/>
        <v>ibb_word-list_1984_10.wav</v>
      </c>
      <c r="D11" t="str">
        <f t="shared" si="1"/>
        <v>ibb_word-list_1984_10.mp3</v>
      </c>
      <c r="E11" t="s">
        <v>115</v>
      </c>
      <c r="F11" s="1" t="s">
        <v>82</v>
      </c>
      <c r="G11" t="s">
        <v>95</v>
      </c>
      <c r="I11" t="s">
        <v>113</v>
      </c>
      <c r="K11" t="s">
        <v>25</v>
      </c>
      <c r="L11" t="s">
        <v>25</v>
      </c>
      <c r="M11" t="str">
        <f>CONCATENATE("ibb_record_details.html#",A11)</f>
        <v>ibb_record_details.html#10</v>
      </c>
      <c r="N11" t="s">
        <v>70</v>
      </c>
      <c r="O11" t="s">
        <v>67</v>
      </c>
      <c r="P11" t="s">
        <v>8</v>
      </c>
      <c r="Q11" t="s">
        <v>72</v>
      </c>
      <c r="R11" t="s">
        <v>85</v>
      </c>
      <c r="S11" s="2" t="s">
        <v>69</v>
      </c>
      <c r="T11" s="2" t="s">
        <v>71</v>
      </c>
      <c r="U11" s="3" t="s">
        <v>65</v>
      </c>
      <c r="V11" t="s">
        <v>22</v>
      </c>
      <c r="W11" t="s">
        <v>66</v>
      </c>
      <c r="X11" t="s">
        <v>56</v>
      </c>
      <c r="Y11" t="s">
        <v>10</v>
      </c>
      <c r="AA11">
        <v>70</v>
      </c>
      <c r="AB11" t="str">
        <f t="shared" si="2"/>
        <v>ibb_word-list_1984_03.html#70</v>
      </c>
    </row>
    <row r="12" spans="1:28" ht="20.25">
      <c r="A12">
        <v>11</v>
      </c>
      <c r="B12" t="s">
        <v>120</v>
      </c>
      <c r="C12" t="str">
        <f t="shared" si="0"/>
        <v>ibb_word-list_1984_11.wav</v>
      </c>
      <c r="D12" t="str">
        <f t="shared" si="1"/>
        <v>ibb_word-list_1984_11.mp3</v>
      </c>
      <c r="E12" t="s">
        <v>116</v>
      </c>
      <c r="F12" s="1" t="s">
        <v>83</v>
      </c>
      <c r="G12" t="s">
        <v>117</v>
      </c>
      <c r="H12" t="s">
        <v>121</v>
      </c>
      <c r="I12" t="s">
        <v>118</v>
      </c>
      <c r="J12" t="s">
        <v>122</v>
      </c>
      <c r="K12" t="s">
        <v>25</v>
      </c>
      <c r="L12" t="s">
        <v>25</v>
      </c>
      <c r="M12" t="str">
        <f>CONCATENATE("ibb_record_details.html#",A12)</f>
        <v>ibb_record_details.html#11</v>
      </c>
      <c r="N12" t="s">
        <v>70</v>
      </c>
      <c r="O12" t="s">
        <v>67</v>
      </c>
      <c r="P12" t="s">
        <v>8</v>
      </c>
      <c r="Q12" t="s">
        <v>72</v>
      </c>
      <c r="S12" s="2" t="s">
        <v>69</v>
      </c>
      <c r="T12" s="2" t="s">
        <v>86</v>
      </c>
      <c r="U12" s="3" t="s">
        <v>65</v>
      </c>
      <c r="V12" t="s">
        <v>22</v>
      </c>
      <c r="W12" t="s">
        <v>66</v>
      </c>
      <c r="X12" t="s">
        <v>56</v>
      </c>
      <c r="Y12" t="s">
        <v>10</v>
      </c>
      <c r="Z12" t="str">
        <f>E12</f>
        <v>ibb_word-list_1984_04.html</v>
      </c>
      <c r="AA12">
        <v>1</v>
      </c>
      <c r="AB12" t="str">
        <f t="shared" si="2"/>
        <v>ibb_word-list_1984_04.html#1</v>
      </c>
    </row>
    <row r="90" ht="20.25">
      <c r="F90" s="1"/>
    </row>
    <row r="91" ht="20.25">
      <c r="F91" s="1"/>
    </row>
    <row r="92" ht="20.25">
      <c r="F92" s="1"/>
    </row>
    <row r="93" ht="20.25">
      <c r="F93" s="1"/>
    </row>
    <row r="94" ht="20.25">
      <c r="F94" s="1"/>
    </row>
    <row r="95" ht="20.25">
      <c r="F95" s="1"/>
    </row>
    <row r="96" ht="20.25">
      <c r="F96" s="1"/>
    </row>
    <row r="111" ht="20.25">
      <c r="F111" s="2"/>
    </row>
    <row r="112" ht="20.25">
      <c r="F112" s="2"/>
    </row>
    <row r="113" ht="20.25">
      <c r="F113" s="2"/>
    </row>
    <row r="114" ht="20.25">
      <c r="F114" s="2"/>
    </row>
    <row r="115" ht="20.25">
      <c r="F115" s="2"/>
    </row>
    <row r="116" ht="20.25">
      <c r="F116" s="2"/>
    </row>
    <row r="117" ht="20.25">
      <c r="F117" s="2"/>
    </row>
    <row r="118" ht="20.25">
      <c r="F118" s="2"/>
    </row>
    <row r="119" ht="20.25">
      <c r="F119" s="2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4"/>
  <sheetViews>
    <sheetView workbookViewId="0" topLeftCell="B1">
      <selection activeCell="D6" sqref="D6"/>
    </sheetView>
  </sheetViews>
  <sheetFormatPr defaultColWidth="8.796875" defaultRowHeight="15"/>
  <cols>
    <col min="1" max="1" width="39.09765625" style="0" customWidth="1"/>
    <col min="2" max="2" width="54.8984375" style="0" customWidth="1"/>
    <col min="3" max="3" width="62.59765625" style="0" customWidth="1"/>
    <col min="4" max="4" width="44" style="0" customWidth="1"/>
    <col min="5" max="5" width="50.19921875" style="0" customWidth="1"/>
    <col min="6" max="6" width="82.19921875" style="0" customWidth="1"/>
    <col min="7" max="7" width="49" style="0" customWidth="1"/>
    <col min="8" max="8" width="78.69921875" style="0" customWidth="1"/>
    <col min="9" max="9" width="50.09765625" style="0" customWidth="1"/>
    <col min="10" max="10" width="58.3984375" style="0" customWidth="1"/>
    <col min="11" max="11" width="57.09765625" style="0" customWidth="1"/>
    <col min="12" max="12" width="56.5" style="0" customWidth="1"/>
    <col min="13" max="13" width="67" style="0" customWidth="1"/>
    <col min="14" max="14" width="53.19921875" style="0" customWidth="1"/>
    <col min="15" max="15" width="72.19921875" style="0" customWidth="1"/>
    <col min="16" max="16" width="52.09765625" style="0" customWidth="1"/>
    <col min="17" max="17" width="67.69921875" style="0" customWidth="1"/>
    <col min="18" max="18" width="43.59765625" style="0" customWidth="1"/>
    <col min="19" max="19" width="46.3984375" style="0" customWidth="1"/>
    <col min="20" max="20" width="45.8984375" style="0" customWidth="1"/>
    <col min="21" max="21" width="49.5" style="0" customWidth="1"/>
    <col min="22" max="22" width="54.09765625" style="0" customWidth="1"/>
    <col min="23" max="24" width="54.5" style="0" customWidth="1"/>
    <col min="25" max="25" width="54" style="0" customWidth="1"/>
    <col min="26" max="26" width="65.5" style="0" customWidth="1"/>
    <col min="27" max="27" width="54" style="0" customWidth="1"/>
    <col min="28" max="28" width="13.8984375" style="0" customWidth="1"/>
  </cols>
  <sheetData>
    <row r="1" spans="1:4" ht="20.25">
      <c r="A1" t="s">
        <v>54</v>
      </c>
      <c r="C1" t="s">
        <v>18</v>
      </c>
      <c r="D1" t="s">
        <v>87</v>
      </c>
    </row>
    <row r="2" spans="1:28" ht="20.25">
      <c r="A2" t="s">
        <v>26</v>
      </c>
      <c r="B2" t="s">
        <v>49</v>
      </c>
      <c r="C2" t="s">
        <v>27</v>
      </c>
      <c r="D2" t="s">
        <v>28</v>
      </c>
      <c r="E2" t="s">
        <v>29</v>
      </c>
      <c r="F2" t="s">
        <v>30</v>
      </c>
      <c r="G2" t="s">
        <v>31</v>
      </c>
      <c r="H2" t="s">
        <v>32</v>
      </c>
      <c r="I2" t="s">
        <v>33</v>
      </c>
      <c r="J2" t="s">
        <v>50</v>
      </c>
      <c r="K2" t="s">
        <v>34</v>
      </c>
      <c r="L2" t="s">
        <v>35</v>
      </c>
      <c r="M2" t="s">
        <v>36</v>
      </c>
      <c r="N2" t="s">
        <v>37</v>
      </c>
      <c r="O2" t="s">
        <v>38</v>
      </c>
      <c r="P2" t="s">
        <v>53</v>
      </c>
      <c r="Q2" t="s">
        <v>52</v>
      </c>
      <c r="R2" t="s">
        <v>39</v>
      </c>
      <c r="S2" t="s">
        <v>40</v>
      </c>
      <c r="T2" t="s">
        <v>41</v>
      </c>
      <c r="U2" t="s">
        <v>48</v>
      </c>
      <c r="V2" t="s">
        <v>42</v>
      </c>
      <c r="W2" t="s">
        <v>43</v>
      </c>
      <c r="X2" t="s">
        <v>51</v>
      </c>
      <c r="Y2" t="s">
        <v>44</v>
      </c>
      <c r="Z2" t="s">
        <v>58</v>
      </c>
      <c r="AA2" t="s">
        <v>61</v>
      </c>
      <c r="AB2" t="s">
        <v>45</v>
      </c>
    </row>
    <row r="3" spans="1:28" ht="20.25">
      <c r="A3" t="s">
        <v>15</v>
      </c>
      <c r="B3" t="str">
        <f>CONCATENATE("&lt;entry&gt;",'Raw Metadata'!A2,"&lt;/entry&gt;")</f>
        <v>&lt;entry&gt;1&lt;/entry&gt;</v>
      </c>
      <c r="C3" t="str">
        <f>CONCATENATE("&lt;lang_name&gt;",'Raw Metadata'!N2,"&lt;/lang_name&gt;")</f>
        <v>&lt;lang_name&gt;Ibibio&lt;/lang_name&gt;</v>
      </c>
      <c r="D3" t="str">
        <f>CONCATENATE("&lt;sil_code&gt;",'Raw Metadata'!O2,"&lt;/sil_code&gt;")</f>
        <v>&lt;sil_code&gt;IBB&lt;/sil_code&gt;</v>
      </c>
      <c r="E3" t="str">
        <f>CONCATENATE("&lt;content&gt;",'Raw Metadata'!P2,"&lt;/content&gt;")</f>
        <v>&lt;content&gt;Word List&lt;/content&gt;</v>
      </c>
      <c r="F3" t="str">
        <f>CONCATENATE("&lt;recording_location&gt;",'Raw Metadata'!Q2,"&lt;/recording_location&gt;")</f>
        <v>&lt;recording_location&gt;Port Harcourt, Nigeria&lt;/recording_location&gt;</v>
      </c>
      <c r="G3" t="str">
        <f>CONCATENATE("&lt;recording_date&gt;",'Raw Metadata'!R2,"&lt;/recording_date&gt;")</f>
        <v>&lt;recording_date&gt;28 May, 1984&lt;/recording_date&gt;</v>
      </c>
      <c r="H3" t="str">
        <f>CONCATENATE("&lt;fieldworkers&gt;",'Raw Metadata'!S2,"&lt;/fieldworkers&gt;")</f>
        <v>&lt;fieldworkers&gt;Pat Keating&lt;/fieldworkers&gt;</v>
      </c>
      <c r="I3" t="str">
        <f>CONCATENATE("&lt;speakers&gt;",'Raw Metadata'!T2,"&lt;/speakers&gt;")</f>
        <v>&lt;speakers&gt;Name as pronounced in recording&lt;/speakers&gt;</v>
      </c>
      <c r="J3" t="str">
        <f>CONCATENATE("&lt;filename_audio&gt;",'Raw Metadata'!B2,"&lt;/filename_audio&gt;")</f>
        <v>&lt;filename_audio&gt;ibb_word-list_1984_01&lt;/filename_audio&gt;</v>
      </c>
      <c r="K3" t="str">
        <f>CONCATENATE("&lt;filename_wav&gt;",'Raw Metadata'!C2,"&lt;/filename_wav&gt;")</f>
        <v>&lt;filename_wav&gt;ibb_word-list_1984_01.wav&lt;/filename_wav&gt;</v>
      </c>
      <c r="L3" t="str">
        <f>CONCATENATE("&lt;filename_mp3&gt;",'Raw Metadata'!D2,"&lt;/filename_mp3&gt;")</f>
        <v>&lt;filename_mp3&gt;ibb_word-list_1984_01.mp3&lt;/filename_mp3&gt;</v>
      </c>
      <c r="M3" t="str">
        <f>CONCATENATE("&lt;wav_quality&gt;",'Raw Metadata'!U2,"&lt;/wav_quality&gt;")</f>
        <v>&lt;wav_quality&gt;44.1 K, 16-bit sound depth (bit rate=705 kbps)&lt;/wav_quality&gt;</v>
      </c>
      <c r="N3" t="str">
        <f>CONCATENATE("&lt;mp3_quality&gt;",'Raw Metadata'!V2,"&lt;/mp3_quality&gt;")</f>
        <v>&lt;mp3_quality&gt;56 kpbs&lt;/mp3_quality&gt;</v>
      </c>
      <c r="O3" t="str">
        <f>CONCATENATE("&lt;original_medium&gt;",'Raw Metadata'!W2,"&lt;/original_medium&gt;")</f>
        <v>&lt;original_medium&gt;cassette tape&lt;/original_medium&gt;</v>
      </c>
      <c r="P3" t="str">
        <f>CONCATENATE("&lt;wordlist&gt;",'Raw Metadata'!E2,"&lt;/wordlist&gt;")</f>
        <v>&lt;wordlist&gt;ibb_word-list_1984_01.html&lt;/wordlist&gt;</v>
      </c>
      <c r="Q3" t="str">
        <f>CONCATENATE("&lt;wordlist_entries&gt;",'Raw Metadata'!F2,"&lt;/wordlist_entries&gt;")</f>
        <v>&lt;wordlist_entries&gt;1 - 68&lt;/wordlist_entries&gt;</v>
      </c>
      <c r="R3" t="str">
        <f>CONCATENATE("&lt;image_tif&gt;",'Raw Metadata'!I2,"&lt;/image_tif&gt;")</f>
        <v>&lt;image_tif&gt;ibb_word-list_1984_01.tif&lt;/image_tif&gt;</v>
      </c>
      <c r="S3" t="str">
        <f>CONCATENATE("&lt;image_tif2&gt;",'Raw Metadata'!J2,"&lt;/image_tif2&gt;")</f>
        <v>&lt;image_tif2&gt;ibb_word-list_1984_08.tif&lt;/image_tif2&gt;</v>
      </c>
      <c r="T3" t="str">
        <f>CONCATENATE("&lt;image_jpg&gt;",'Raw Metadata'!G2,"&lt;/image_jpg&gt;")</f>
        <v>&lt;image_jpg&gt;ibb_word-list_1984_01.jpg&lt;/image_jpg&gt;</v>
      </c>
      <c r="U3" t="str">
        <f>CONCATENATE("&lt;image_jpg2&gt;",'Raw Metadata'!H2,"&lt;/image_jpg2&gt;")</f>
        <v>&lt;image_jpg2&gt;ibb_word-list_1984_08.jpg&lt;/image_jpg2&gt;</v>
      </c>
      <c r="V3" t="str">
        <f>CONCATENATE("&lt;tif_quality&gt;",'Raw Metadata'!K2,"&lt;/tif_quality&gt;")</f>
        <v>&lt;tif_quality&gt;300 dpi&lt;/tif_quality&gt;</v>
      </c>
      <c r="W3" t="str">
        <f>CONCATENATE("&lt;jpg_quality&gt;",'Raw Metadata'!L2,"&lt;/jpg_quality&gt;")</f>
        <v>&lt;jpg_quality&gt;300 dpi&lt;/jpg_quality&gt;</v>
      </c>
      <c r="X3" t="str">
        <f>CONCATENATE("&lt;details&gt;",'Raw Metadata'!M2,,,"&lt;/details&gt;")</f>
        <v>&lt;details&gt;ibb_record_details.html#1&lt;/details&gt;</v>
      </c>
      <c r="Y3" t="str">
        <f>CONCATENATE("&lt;rights&gt;",'Raw Metadata'!X2,"&lt;/rights&gt;")</f>
        <v>&lt;rights&gt;This work is licensed under a Creative Commons license, available for viewing at http://creativecommons.org/licenses/by-nc/2.0/&lt;/rights&gt;</v>
      </c>
      <c r="Z3" t="str">
        <f>CONCATENATE("&lt;wordlist_no_repetition&gt;",'Raw Metadata'!Z2,"&lt;/wordlist_no_repetition&gt;")</f>
        <v>&lt;wordlist_no_repetition&gt;ibb_word-list_1984_01.html&lt;/wordlist_no_repetition&gt;</v>
      </c>
      <c r="AA3" t="str">
        <f>CONCATENATE("&lt;link_within_wordlist&gt;",'Raw Metadata'!AB2,"&lt;/link_within_wordlist&gt;")</f>
        <v>&lt;link_within_wordlist&gt;ibb_word-list_1984_01.html#1&lt;/link_within_wordlist&gt;</v>
      </c>
      <c r="AB3" t="s">
        <v>16</v>
      </c>
    </row>
    <row r="4" spans="1:28" ht="20.25">
      <c r="A4" t="s">
        <v>15</v>
      </c>
      <c r="B4" t="str">
        <f>CONCATENATE("&lt;entry&gt;",'Raw Metadata'!A3,"&lt;/entry&gt;")</f>
        <v>&lt;entry&gt;2&lt;/entry&gt;</v>
      </c>
      <c r="C4" t="str">
        <f>CONCATENATE("&lt;lang_name&gt;",'Raw Metadata'!N3,"&lt;/lang_name&gt;")</f>
        <v>&lt;lang_name&gt;Ibibio&lt;/lang_name&gt;</v>
      </c>
      <c r="D4" t="str">
        <f>CONCATENATE("&lt;sil_code&gt;",'Raw Metadata'!O3,"&lt;/sil_code&gt;")</f>
        <v>&lt;sil_code&gt;IBB&lt;/sil_code&gt;</v>
      </c>
      <c r="E4" t="str">
        <f>CONCATENATE("&lt;content&gt;",'Raw Metadata'!P3,"&lt;/content&gt;")</f>
        <v>&lt;content&gt;Word List&lt;/content&gt;</v>
      </c>
      <c r="F4" t="str">
        <f>CONCATENATE("&lt;recording_location&gt;",'Raw Metadata'!Q3,"&lt;/recording_location&gt;")</f>
        <v>&lt;recording_location&gt;Port Harcourt, Nigeria&lt;/recording_location&gt;</v>
      </c>
      <c r="G4" t="str">
        <f>CONCATENATE("&lt;recording_date&gt;",'Raw Metadata'!R3,"&lt;/recording_date&gt;")</f>
        <v>&lt;recording_date&gt;28 May, 1984&lt;/recording_date&gt;</v>
      </c>
      <c r="H4" t="str">
        <f>CONCATENATE("&lt;fieldworkers&gt;",'Raw Metadata'!S3,"&lt;/fieldworkers&gt;")</f>
        <v>&lt;fieldworkers&gt;Pat Keating&lt;/fieldworkers&gt;</v>
      </c>
      <c r="I4" t="str">
        <f>CONCATENATE("&lt;speakers&gt;",'Raw Metadata'!T3,"&lt;/speakers&gt;")</f>
        <v>&lt;speakers&gt;Name as pronounced in recording&lt;/speakers&gt;</v>
      </c>
      <c r="J4" t="str">
        <f>CONCATENATE("&lt;filename_audio&gt;",'Raw Metadata'!B3,"&lt;/filename_audio&gt;")</f>
        <v>&lt;filename_audio&gt;ibb_word-list_1984_02&lt;/filename_audio&gt;</v>
      </c>
      <c r="K4" t="str">
        <f>CONCATENATE("&lt;filename_wav&gt;",'Raw Metadata'!C3,"&lt;/filename_wav&gt;")</f>
        <v>&lt;filename_wav&gt;ibb_word-list_1984_02.wav&lt;/filename_wav&gt;</v>
      </c>
      <c r="L4" t="str">
        <f>CONCATENATE("&lt;filename_mp3&gt;",'Raw Metadata'!D3,"&lt;/filename_mp3&gt;")</f>
        <v>&lt;filename_mp3&gt;ibb_word-list_1984_02.mp3&lt;/filename_mp3&gt;</v>
      </c>
      <c r="M4" t="str">
        <f>CONCATENATE("&lt;wav_quality&gt;",'Raw Metadata'!U3,"&lt;/wav_quality&gt;")</f>
        <v>&lt;wav_quality&gt;44.1 K, 16-bit sound depth (bit rate=705 kbps)&lt;/wav_quality&gt;</v>
      </c>
      <c r="N4" t="str">
        <f>CONCATENATE("&lt;mp3_quality&gt;",'Raw Metadata'!V3,"&lt;/mp3_quality&gt;")</f>
        <v>&lt;mp3_quality&gt;56 kpbs&lt;/mp3_quality&gt;</v>
      </c>
      <c r="O4" t="str">
        <f>CONCATENATE("&lt;original_medium&gt;",'Raw Metadata'!W3,"&lt;/original_medium&gt;")</f>
        <v>&lt;original_medium&gt;cassette tape&lt;/original_medium&gt;</v>
      </c>
      <c r="P4" t="str">
        <f>CONCATENATE("&lt;wordlist&gt;",'Raw Metadata'!E3,"&lt;/wordlist&gt;")</f>
        <v>&lt;wordlist&gt;ibb_word-list_1984_01.html&lt;/wordlist&gt;</v>
      </c>
      <c r="Q4" t="str">
        <f>CONCATENATE("&lt;wordlist_entries&gt;",'Raw Metadata'!F3,"&lt;/wordlist_entries&gt;")</f>
        <v>&lt;wordlist_entries&gt;69 - 102&lt;/wordlist_entries&gt;</v>
      </c>
      <c r="R4" t="str">
        <f>CONCATENATE("&lt;image_tif&gt;",'Raw Metadata'!I3,"&lt;/image_tif&gt;")</f>
        <v>&lt;image_tif&gt;ibb_word-list_1984_06.tif&lt;/image_tif&gt;</v>
      </c>
      <c r="S4" t="str">
        <f>CONCATENATE("&lt;image_tif2&gt;",'Raw Metadata'!J3,"&lt;/image_tif2&gt;")</f>
        <v>&lt;image_tif2&gt;ibb_word-list_1984_06.tif&lt;/image_tif2&gt;</v>
      </c>
      <c r="T4" t="str">
        <f>CONCATENATE("&lt;image_jpg&gt;",'Raw Metadata'!G3,"&lt;/image_jpg&gt;")</f>
        <v>&lt;image_jpg&gt;ibb_word-list_1984_07.jpg&lt;/image_jpg&gt;</v>
      </c>
      <c r="U4" t="str">
        <f>CONCATENATE("&lt;image_jpg2&gt;",'Raw Metadata'!H3,"&lt;/image_jpg2&gt;")</f>
        <v>&lt;image_jpg2&gt;ibb_word-list_1984_06.jpg&lt;/image_jpg2&gt;</v>
      </c>
      <c r="V4" t="str">
        <f>CONCATENATE("&lt;tif_quality&gt;",'Raw Metadata'!K3,"&lt;/tif_quality&gt;")</f>
        <v>&lt;tif_quality&gt;300 dpi&lt;/tif_quality&gt;</v>
      </c>
      <c r="W4" t="str">
        <f>CONCATENATE("&lt;jpg_quality&gt;",'Raw Metadata'!L3,"&lt;/jpg_quality&gt;")</f>
        <v>&lt;jpg_quality&gt;300 dpi&lt;/jpg_quality&gt;</v>
      </c>
      <c r="X4" t="str">
        <f>CONCATENATE("&lt;details&gt;",'Raw Metadata'!M3,,,"&lt;/details&gt;")</f>
        <v>&lt;details&gt;ibb_record_details.html#2&lt;/details&gt;</v>
      </c>
      <c r="Y4" t="str">
        <f>CONCATENATE("&lt;rights&gt;",'Raw Metadata'!X3,"&lt;/rights&gt;")</f>
        <v>&lt;rights&gt;This work is licensed under a Creative Commons license, available for viewing at http://creativecommons.org/licenses/by-nc/2.0/&lt;/rights&gt;</v>
      </c>
      <c r="Z4" t="str">
        <f>CONCATENATE("&lt;wordlist_no_repetition&gt;",'Raw Metadata'!Z3,"&lt;/wordlist_no_repetition&gt;")</f>
        <v>&lt;wordlist_no_repetition&gt;&lt;/wordlist_no_repetition&gt;</v>
      </c>
      <c r="AA4" t="str">
        <f>CONCATENATE("&lt;link_within_wordlist&gt;",'Raw Metadata'!AB3,"&lt;/link_within_wordlist&gt;")</f>
        <v>&lt;link_within_wordlist&gt;ibb_word-list_1984_01.html#69&lt;/link_within_wordlist&gt;</v>
      </c>
      <c r="AB4" t="s">
        <v>16</v>
      </c>
    </row>
    <row r="5" spans="1:28" ht="20.25">
      <c r="A5" t="s">
        <v>15</v>
      </c>
      <c r="B5" t="str">
        <f>CONCATENATE("&lt;entry&gt;",'Raw Metadata'!A4,"&lt;/entry&gt;")</f>
        <v>&lt;entry&gt;3&lt;/entry&gt;</v>
      </c>
      <c r="C5" t="str">
        <f>CONCATENATE("&lt;lang_name&gt;",'Raw Metadata'!N4,"&lt;/lang_name&gt;")</f>
        <v>&lt;lang_name&gt;Ibibio&lt;/lang_name&gt;</v>
      </c>
      <c r="D5" t="str">
        <f>CONCATENATE("&lt;sil_code&gt;",'Raw Metadata'!O4,"&lt;/sil_code&gt;")</f>
        <v>&lt;sil_code&gt;IBB&lt;/sil_code&gt;</v>
      </c>
      <c r="E5" t="str">
        <f>CONCATENATE("&lt;content&gt;",'Raw Metadata'!P4,"&lt;/content&gt;")</f>
        <v>&lt;content&gt;Word List&lt;/content&gt;</v>
      </c>
      <c r="F5" t="str">
        <f>CONCATENATE("&lt;recording_location&gt;",'Raw Metadata'!Q4,"&lt;/recording_location&gt;")</f>
        <v>&lt;recording_location&gt;Port Harcourt, Nigeria&lt;/recording_location&gt;</v>
      </c>
      <c r="G5" t="str">
        <f>CONCATENATE("&lt;recording_date&gt;",'Raw Metadata'!R4,"&lt;/recording_date&gt;")</f>
        <v>&lt;recording_date&gt;28 May, 1984&lt;/recording_date&gt;</v>
      </c>
      <c r="H5" t="str">
        <f>CONCATENATE("&lt;fieldworkers&gt;",'Raw Metadata'!S4,"&lt;/fieldworkers&gt;")</f>
        <v>&lt;fieldworkers&gt;Pat Keating&lt;/fieldworkers&gt;</v>
      </c>
      <c r="I5" t="str">
        <f>CONCATENATE("&lt;speakers&gt;",'Raw Metadata'!T4,"&lt;/speakers&gt;")</f>
        <v>&lt;speakers&gt;Name as pronounced in recording&lt;/speakers&gt;</v>
      </c>
      <c r="J5" t="str">
        <f>CONCATENATE("&lt;filename_audio&gt;",'Raw Metadata'!B4,"&lt;/filename_audio&gt;")</f>
        <v>&lt;filename_audio&gt;ibb_word-list_1984_03&lt;/filename_audio&gt;</v>
      </c>
      <c r="K5" t="str">
        <f>CONCATENATE("&lt;filename_wav&gt;",'Raw Metadata'!C4,"&lt;/filename_wav&gt;")</f>
        <v>&lt;filename_wav&gt;ibb_word-list_1984_03.wav&lt;/filename_wav&gt;</v>
      </c>
      <c r="L5" t="str">
        <f>CONCATENATE("&lt;filename_mp3&gt;",'Raw Metadata'!D4,"&lt;/filename_mp3&gt;")</f>
        <v>&lt;filename_mp3&gt;ibb_word-list_1984_03.mp3&lt;/filename_mp3&gt;</v>
      </c>
      <c r="M5" t="str">
        <f>CONCATENATE("&lt;wav_quality&gt;",'Raw Metadata'!U4,"&lt;/wav_quality&gt;")</f>
        <v>&lt;wav_quality&gt;44.1 K, 16-bit sound depth (bit rate=705 kbps)&lt;/wav_quality&gt;</v>
      </c>
      <c r="N5" t="str">
        <f>CONCATENATE("&lt;mp3_quality&gt;",'Raw Metadata'!V4,"&lt;/mp3_quality&gt;")</f>
        <v>&lt;mp3_quality&gt;56 kpbs&lt;/mp3_quality&gt;</v>
      </c>
      <c r="O5" t="str">
        <f>CONCATENATE("&lt;original_medium&gt;",'Raw Metadata'!W4,"&lt;/original_medium&gt;")</f>
        <v>&lt;original_medium&gt;cassette tape&lt;/original_medium&gt;</v>
      </c>
      <c r="P5" t="str">
        <f>CONCATENATE("&lt;wordlist&gt;",'Raw Metadata'!E4,"&lt;/wordlist&gt;")</f>
        <v>&lt;wordlist&gt;ibb_word-list_1984_01.html&lt;/wordlist&gt;</v>
      </c>
      <c r="Q5" t="str">
        <f>CONCATENATE("&lt;wordlist_entries&gt;",'Raw Metadata'!F4,"&lt;/wordlist_entries&gt;")</f>
        <v>&lt;wordlist_entries&gt;103 - 150&lt;/wordlist_entries&gt;</v>
      </c>
      <c r="R5" t="str">
        <f>CONCATENATE("&lt;image_tif&gt;",'Raw Metadata'!I4,"&lt;/image_tif&gt;")</f>
        <v>&lt;image_tif&gt;ibb_word-list_1984_05.tif&lt;/image_tif&gt;</v>
      </c>
      <c r="S5" t="str">
        <f>CONCATENATE("&lt;image_tif2&gt;",'Raw Metadata'!J4,"&lt;/image_tif2&gt;")</f>
        <v>&lt;image_tif2&gt;ibb_word-list_1984_04.tif&lt;/image_tif2&gt;</v>
      </c>
      <c r="T5" t="str">
        <f>CONCATENATE("&lt;image_jpg&gt;",'Raw Metadata'!G4,"&lt;/image_jpg&gt;")</f>
        <v>&lt;image_jpg&gt;ibb_word-list_1984_05.jpg&lt;/image_jpg&gt;</v>
      </c>
      <c r="U5" t="str">
        <f>CONCATENATE("&lt;image_jpg2&gt;",'Raw Metadata'!H4,"&lt;/image_jpg2&gt;")</f>
        <v>&lt;image_jpg2&gt;ibb_word-list_1984_04.jpg&lt;/image_jpg2&gt;</v>
      </c>
      <c r="V5" t="str">
        <f>CONCATENATE("&lt;tif_quality&gt;",'Raw Metadata'!K4,"&lt;/tif_quality&gt;")</f>
        <v>&lt;tif_quality&gt;300 dpi&lt;/tif_quality&gt;</v>
      </c>
      <c r="W5" t="str">
        <f>CONCATENATE("&lt;jpg_quality&gt;",'Raw Metadata'!L4,"&lt;/jpg_quality&gt;")</f>
        <v>&lt;jpg_quality&gt;300 dpi&lt;/jpg_quality&gt;</v>
      </c>
      <c r="X5" t="str">
        <f>CONCATENATE("&lt;details&gt;",'Raw Metadata'!M4,,,"&lt;/details&gt;")</f>
        <v>&lt;details&gt;ibb_record_details.html#3&lt;/details&gt;</v>
      </c>
      <c r="Y5" t="str">
        <f>CONCATENATE("&lt;rights&gt;",'Raw Metadata'!X4,"&lt;/rights&gt;")</f>
        <v>&lt;rights&gt;This work is licensed under a Creative Commons license, available for viewing at http://creativecommons.org/licenses/by-nc/2.0/&lt;/rights&gt;</v>
      </c>
      <c r="Z5" t="str">
        <f>CONCATENATE("&lt;wordlist_no_repetition&gt;",'Raw Metadata'!Z4,"&lt;/wordlist_no_repetition&gt;")</f>
        <v>&lt;wordlist_no_repetition&gt;&lt;/wordlist_no_repetition&gt;</v>
      </c>
      <c r="AA5" t="str">
        <f>CONCATENATE("&lt;link_within_wordlist&gt;",'Raw Metadata'!AB4,"&lt;/link_within_wordlist&gt;")</f>
        <v>&lt;link_within_wordlist&gt;ibb_word-list_1984_01.html#103&lt;/link_within_wordlist&gt;</v>
      </c>
      <c r="AB5" t="s">
        <v>16</v>
      </c>
    </row>
    <row r="6" spans="1:28" ht="20.25">
      <c r="A6" t="s">
        <v>15</v>
      </c>
      <c r="B6" t="str">
        <f>CONCATENATE("&lt;entry&gt;",'Raw Metadata'!A5,"&lt;/entry&gt;")</f>
        <v>&lt;entry&gt;4&lt;/entry&gt;</v>
      </c>
      <c r="C6" t="str">
        <f>CONCATENATE("&lt;lang_name&gt;",'Raw Metadata'!N5,"&lt;/lang_name&gt;")</f>
        <v>&lt;lang_name&gt;Ibibio&lt;/lang_name&gt;</v>
      </c>
      <c r="D6" t="str">
        <f>CONCATENATE("&lt;sil_code&gt;",'Raw Metadata'!O5,"&lt;/sil_code&gt;")</f>
        <v>&lt;sil_code&gt;IBB&lt;/sil_code&gt;</v>
      </c>
      <c r="E6" t="str">
        <f>CONCATENATE("&lt;content&gt;",'Raw Metadata'!P5,"&lt;/content&gt;")</f>
        <v>&lt;content&gt;Word List&lt;/content&gt;</v>
      </c>
      <c r="F6" t="str">
        <f>CONCATENATE("&lt;recording_location&gt;",'Raw Metadata'!Q5,"&lt;/recording_location&gt;")</f>
        <v>&lt;recording_location&gt;Port Harcourt, Nigeria&lt;/recording_location&gt;</v>
      </c>
      <c r="G6" t="str">
        <f>CONCATENATE("&lt;recording_date&gt;",'Raw Metadata'!R5,"&lt;/recording_date&gt;")</f>
        <v>&lt;recording_date&gt;28 May, 1984&lt;/recording_date&gt;</v>
      </c>
      <c r="H6" t="str">
        <f>CONCATENATE("&lt;fieldworkers&gt;",'Raw Metadata'!S5,"&lt;/fieldworkers&gt;")</f>
        <v>&lt;fieldworkers&gt;Pat Keating&lt;/fieldworkers&gt;</v>
      </c>
      <c r="I6" t="str">
        <f>CONCATENATE("&lt;speakers&gt;",'Raw Metadata'!T5,"&lt;/speakers&gt;")</f>
        <v>&lt;speakers&gt;Name as pronounced in recording&lt;/speakers&gt;</v>
      </c>
      <c r="J6" t="str">
        <f>CONCATENATE("&lt;filename_audio&gt;",'Raw Metadata'!B5,"&lt;/filename_audio&gt;")</f>
        <v>&lt;filename_audio&gt;ibb_word-list_1984_04&lt;/filename_audio&gt;</v>
      </c>
      <c r="K6" t="str">
        <f>CONCATENATE("&lt;filename_wav&gt;",'Raw Metadata'!C5,"&lt;/filename_wav&gt;")</f>
        <v>&lt;filename_wav&gt;ibb_word-list_1984_04.wav&lt;/filename_wav&gt;</v>
      </c>
      <c r="L6" t="str">
        <f>CONCATENATE("&lt;filename_mp3&gt;",'Raw Metadata'!D5,"&lt;/filename_mp3&gt;")</f>
        <v>&lt;filename_mp3&gt;ibb_word-list_1984_04.mp3&lt;/filename_mp3&gt;</v>
      </c>
      <c r="M6" t="str">
        <f>CONCATENATE("&lt;wav_quality&gt;",'Raw Metadata'!U5,"&lt;/wav_quality&gt;")</f>
        <v>&lt;wav_quality&gt;44.1 K, 16-bit sound depth (bit rate=705 kbps)&lt;/wav_quality&gt;</v>
      </c>
      <c r="N6" t="str">
        <f>CONCATENATE("&lt;mp3_quality&gt;",'Raw Metadata'!V5,"&lt;/mp3_quality&gt;")</f>
        <v>&lt;mp3_quality&gt;56 kpbs&lt;/mp3_quality&gt;</v>
      </c>
      <c r="O6" t="str">
        <f>CONCATENATE("&lt;original_medium&gt;",'Raw Metadata'!W5,"&lt;/original_medium&gt;")</f>
        <v>&lt;original_medium&gt;cassette tape&lt;/original_medium&gt;</v>
      </c>
      <c r="P6" t="str">
        <f>CONCATENATE("&lt;wordlist&gt;",'Raw Metadata'!E5,"&lt;/wordlist&gt;")</f>
        <v>&lt;wordlist&gt;ibb_word-list_1984_01.html&lt;/wordlist&gt;</v>
      </c>
      <c r="Q6" t="str">
        <f>CONCATENATE("&lt;wordlist_entries&gt;",'Raw Metadata'!F5,"&lt;/wordlist_entries&gt;")</f>
        <v>&lt;wordlist_entries&gt;151 - 187&lt;/wordlist_entries&gt;</v>
      </c>
      <c r="R6" t="str">
        <f>CONCATENATE("&lt;image_tif&gt;",'Raw Metadata'!I5,"&lt;/image_tif&gt;")</f>
        <v>&lt;image_tif&gt;ibb_word-list_1984_03.tif&lt;/image_tif&gt;</v>
      </c>
      <c r="S6" t="str">
        <f>CONCATENATE("&lt;image_tif2&gt;",'Raw Metadata'!J5,"&lt;/image_tif2&gt;")</f>
        <v>&lt;image_tif2&gt;ibb_word-list_1984_02.tif&lt;/image_tif2&gt;</v>
      </c>
      <c r="T6" t="str">
        <f>CONCATENATE("&lt;image_jpg&gt;",'Raw Metadata'!G5,"&lt;/image_jpg&gt;")</f>
        <v>&lt;image_jpg&gt;ibb_word-list_1984_03.jpg&lt;/image_jpg&gt;</v>
      </c>
      <c r="U6" t="str">
        <f>CONCATENATE("&lt;image_jpg2&gt;",'Raw Metadata'!H5,"&lt;/image_jpg2&gt;")</f>
        <v>&lt;image_jpg2&gt;ibb_word-list_1984_02.jpg&lt;/image_jpg2&gt;</v>
      </c>
      <c r="V6" t="str">
        <f>CONCATENATE("&lt;tif_quality&gt;",'Raw Metadata'!K5,"&lt;/tif_quality&gt;")</f>
        <v>&lt;tif_quality&gt;300 dpi&lt;/tif_quality&gt;</v>
      </c>
      <c r="W6" t="str">
        <f>CONCATENATE("&lt;jpg_quality&gt;",'Raw Metadata'!L5,"&lt;/jpg_quality&gt;")</f>
        <v>&lt;jpg_quality&gt;300 dpi&lt;/jpg_quality&gt;</v>
      </c>
      <c r="X6" t="str">
        <f>CONCATENATE("&lt;details&gt;",'Raw Metadata'!M5,,,"&lt;/details&gt;")</f>
        <v>&lt;details&gt;ibb_record_details.html#4&lt;/details&gt;</v>
      </c>
      <c r="Y6" t="str">
        <f>CONCATENATE("&lt;rights&gt;",'Raw Metadata'!X5,"&lt;/rights&gt;")</f>
        <v>&lt;rights&gt;This work is licensed under a Creative Commons license, available for viewing at http://creativecommons.org/licenses/by-nc/2.0/&lt;/rights&gt;</v>
      </c>
      <c r="Z6" t="str">
        <f>CONCATENATE("&lt;wordlist_no_repetition&gt;",'Raw Metadata'!Z5,"&lt;/wordlist_no_repetition&gt;")</f>
        <v>&lt;wordlist_no_repetition&gt;&lt;/wordlist_no_repetition&gt;</v>
      </c>
      <c r="AA6" t="str">
        <f>CONCATENATE("&lt;link_within_wordlist&gt;",'Raw Metadata'!AB5,"&lt;/link_within_wordlist&gt;")</f>
        <v>&lt;link_within_wordlist&gt;ibb_word-list_1984_01.html#151&lt;/link_within_wordlist&gt;</v>
      </c>
      <c r="AB6" t="s">
        <v>16</v>
      </c>
    </row>
    <row r="7" spans="1:28" ht="20.25">
      <c r="A7" t="s">
        <v>15</v>
      </c>
      <c r="B7" t="str">
        <f>CONCATENATE("&lt;entry&gt;",'Raw Metadata'!A6,"&lt;/entry&gt;")</f>
        <v>&lt;entry&gt;5&lt;/entry&gt;</v>
      </c>
      <c r="C7" t="str">
        <f>CONCATENATE("&lt;lang_name&gt;",'Raw Metadata'!N6,"&lt;/lang_name&gt;")</f>
        <v>&lt;lang_name&gt;Ibibio&lt;/lang_name&gt;</v>
      </c>
      <c r="D7" t="str">
        <f>CONCATENATE("&lt;sil_code&gt;",'Raw Metadata'!O6,"&lt;/sil_code&gt;")</f>
        <v>&lt;sil_code&gt;IBB&lt;/sil_code&gt;</v>
      </c>
      <c r="E7" t="str">
        <f>CONCATENATE("&lt;content&gt;",'Raw Metadata'!P6,"&lt;/content&gt;")</f>
        <v>&lt;content&gt;Word List&lt;/content&gt;</v>
      </c>
      <c r="F7" t="str">
        <f>CONCATENATE("&lt;recording_location&gt;",'Raw Metadata'!Q6,"&lt;/recording_location&gt;")</f>
        <v>&lt;recording_location&gt;Port Harcourt, Nigeria&lt;/recording_location&gt;</v>
      </c>
      <c r="G7" t="str">
        <f>CONCATENATE("&lt;recording_date&gt;",'Raw Metadata'!R6,"&lt;/recording_date&gt;")</f>
        <v>&lt;recording_date&gt;25 May, 1984&lt;/recording_date&gt;</v>
      </c>
      <c r="H7" t="str">
        <f>CONCATENATE("&lt;fieldworkers&gt;",'Raw Metadata'!S6,"&lt;/fieldworkers&gt;")</f>
        <v>&lt;fieldworkers&gt;Pat Keating&lt;/fieldworkers&gt;</v>
      </c>
      <c r="I7" t="str">
        <f>CONCATENATE("&lt;speakers&gt;",'Raw Metadata'!T6,"&lt;/speakers&gt;")</f>
        <v>&lt;speakers&gt;Name as pronounced in recording&lt;/speakers&gt;</v>
      </c>
      <c r="J7" t="str">
        <f>CONCATENATE("&lt;filename_audio&gt;",'Raw Metadata'!B6,"&lt;/filename_audio&gt;")</f>
        <v>&lt;filename_audio&gt;ibb_word-list_1984_05&lt;/filename_audio&gt;</v>
      </c>
      <c r="K7" t="str">
        <f>CONCATENATE("&lt;filename_wav&gt;",'Raw Metadata'!C6,"&lt;/filename_wav&gt;")</f>
        <v>&lt;filename_wav&gt;ibb_word-list_1984_05.wav&lt;/filename_wav&gt;</v>
      </c>
      <c r="L7" t="str">
        <f>CONCATENATE("&lt;filename_mp3&gt;",'Raw Metadata'!D6,"&lt;/filename_mp3&gt;")</f>
        <v>&lt;filename_mp3&gt;ibb_word-list_1984_05.mp3&lt;/filename_mp3&gt;</v>
      </c>
      <c r="M7" t="str">
        <f>CONCATENATE("&lt;wav_quality&gt;",'Raw Metadata'!U6,"&lt;/wav_quality&gt;")</f>
        <v>&lt;wav_quality&gt;44.1 K, 16-bit sound depth (bit rate=705 kbps)&lt;/wav_quality&gt;</v>
      </c>
      <c r="N7" t="str">
        <f>CONCATENATE("&lt;mp3_quality&gt;",'Raw Metadata'!V6,"&lt;/mp3_quality&gt;")</f>
        <v>&lt;mp3_quality&gt;56 kpbs&lt;/mp3_quality&gt;</v>
      </c>
      <c r="O7" t="str">
        <f>CONCATENATE("&lt;original_medium&gt;",'Raw Metadata'!W6,"&lt;/original_medium&gt;")</f>
        <v>&lt;original_medium&gt;cassette tape&lt;/original_medium&gt;</v>
      </c>
      <c r="P7" t="str">
        <f>CONCATENATE("&lt;wordlist&gt;",'Raw Metadata'!E6,"&lt;/wordlist&gt;")</f>
        <v>&lt;wordlist&gt;ibb_word-list_1984_02.html&lt;/wordlist&gt;</v>
      </c>
      <c r="Q7" t="str">
        <f>CONCATENATE("&lt;wordlist_entries&gt;",'Raw Metadata'!F6,"&lt;/wordlist_entries&gt;")</f>
        <v>&lt;wordlist_entries&gt;1 - 59&lt;/wordlist_entries&gt;</v>
      </c>
      <c r="R7" t="str">
        <f>CONCATENATE("&lt;image_tif&gt;",'Raw Metadata'!I6,"&lt;/image_tif&gt;")</f>
        <v>&lt;image_tif&gt;ibb_word-list_1984_01.tif&lt;/image_tif&gt;</v>
      </c>
      <c r="S7" t="str">
        <f>CONCATENATE("&lt;image_tif2&gt;",'Raw Metadata'!J6,"&lt;/image_tif2&gt;")</f>
        <v>&lt;image_tif2&gt;ibb_word-list_1984_02.tif&lt;/image_tif2&gt;</v>
      </c>
      <c r="T7" t="str">
        <f>CONCATENATE("&lt;image_jpg&gt;",'Raw Metadata'!G6,"&lt;/image_jpg&gt;")</f>
        <v>&lt;image_jpg&gt;ibb_word-list_1984_01.jpg&lt;/image_jpg&gt;</v>
      </c>
      <c r="U7" t="str">
        <f>CONCATENATE("&lt;image_jpg2&gt;",'Raw Metadata'!H6,"&lt;/image_jpg2&gt;")</f>
        <v>&lt;image_jpg2&gt;ibb_word-list_1984_02.jpg&lt;/image_jpg2&gt;</v>
      </c>
      <c r="V7" t="str">
        <f>CONCATENATE("&lt;tif_quality&gt;",'Raw Metadata'!K6,"&lt;/tif_quality&gt;")</f>
        <v>&lt;tif_quality&gt;300 dpi&lt;/tif_quality&gt;</v>
      </c>
      <c r="W7" t="str">
        <f>CONCATENATE("&lt;jpg_quality&gt;",'Raw Metadata'!L6,"&lt;/jpg_quality&gt;")</f>
        <v>&lt;jpg_quality&gt;300 dpi&lt;/jpg_quality&gt;</v>
      </c>
      <c r="X7" t="str">
        <f>CONCATENATE("&lt;details&gt;",'Raw Metadata'!M6,,,"&lt;/details&gt;")</f>
        <v>&lt;details&gt;ibb_record_details.html#5&lt;/details&gt;</v>
      </c>
      <c r="Y7" t="str">
        <f>CONCATENATE("&lt;rights&gt;",'Raw Metadata'!X6,"&lt;/rights&gt;")</f>
        <v>&lt;rights&gt;This work is licensed under a Creative Commons license, available for viewing at http://creativecommons.org/licenses/by-nc/2.0/&lt;/rights&gt;</v>
      </c>
      <c r="Z7" t="str">
        <f>CONCATENATE("&lt;wordlist_no_repetition&gt;",'Raw Metadata'!Z6,"&lt;/wordlist_no_repetition&gt;")</f>
        <v>&lt;wordlist_no_repetition&gt;ibb_word-list_1984_02.html&lt;/wordlist_no_repetition&gt;</v>
      </c>
      <c r="AA7" t="str">
        <f>CONCATENATE("&lt;link_within_wordlist&gt;",'Raw Metadata'!AB6,"&lt;/link_within_wordlist&gt;")</f>
        <v>&lt;link_within_wordlist&gt;ibb_word-list_1984_02.html#1&lt;/link_within_wordlist&gt;</v>
      </c>
      <c r="AB7" t="s">
        <v>16</v>
      </c>
    </row>
    <row r="8" spans="1:28" ht="20.25">
      <c r="A8" t="s">
        <v>15</v>
      </c>
      <c r="B8" t="str">
        <f>CONCATENATE("&lt;entry&gt;",'Raw Metadata'!A7,"&lt;/entry&gt;")</f>
        <v>&lt;entry&gt;6&lt;/entry&gt;</v>
      </c>
      <c r="C8" t="str">
        <f>CONCATENATE("&lt;lang_name&gt;",'Raw Metadata'!N7,"&lt;/lang_name&gt;")</f>
        <v>&lt;lang_name&gt;Ibibio&lt;/lang_name&gt;</v>
      </c>
      <c r="D8" t="str">
        <f>CONCATENATE("&lt;sil_code&gt;",'Raw Metadata'!O7,"&lt;/sil_code&gt;")</f>
        <v>&lt;sil_code&gt;IBB&lt;/sil_code&gt;</v>
      </c>
      <c r="E8" t="str">
        <f>CONCATENATE("&lt;content&gt;",'Raw Metadata'!P7,"&lt;/content&gt;")</f>
        <v>&lt;content&gt;Word List&lt;/content&gt;</v>
      </c>
      <c r="F8" t="str">
        <f>CONCATENATE("&lt;recording_location&gt;",'Raw Metadata'!Q7,"&lt;/recording_location&gt;")</f>
        <v>&lt;recording_location&gt;Port Harcourt, Nigeria&lt;/recording_location&gt;</v>
      </c>
      <c r="G8" t="str">
        <f>CONCATENATE("&lt;recording_date&gt;",'Raw Metadata'!R7,"&lt;/recording_date&gt;")</f>
        <v>&lt;recording_date&gt;25 May, 1984&lt;/recording_date&gt;</v>
      </c>
      <c r="H8" t="str">
        <f>CONCATENATE("&lt;fieldworkers&gt;",'Raw Metadata'!S7,"&lt;/fieldworkers&gt;")</f>
        <v>&lt;fieldworkers&gt;Pat Keating&lt;/fieldworkers&gt;</v>
      </c>
      <c r="I8" t="str">
        <f>CONCATENATE("&lt;speakers&gt;",'Raw Metadata'!T7,"&lt;/speakers&gt;")</f>
        <v>&lt;speakers&gt;Name as pronounced in recording&lt;/speakers&gt;</v>
      </c>
      <c r="J8" t="str">
        <f>CONCATENATE("&lt;filename_audio&gt;",'Raw Metadata'!B7,"&lt;/filename_audio&gt;")</f>
        <v>&lt;filename_audio&gt;ibb_word-list_1984_06&lt;/filename_audio&gt;</v>
      </c>
      <c r="K8" t="str">
        <f>CONCATENATE("&lt;filename_wav&gt;",'Raw Metadata'!C7,"&lt;/filename_wav&gt;")</f>
        <v>&lt;filename_wav&gt;ibb_word-list_1984_06.wav&lt;/filename_wav&gt;</v>
      </c>
      <c r="L8" t="str">
        <f>CONCATENATE("&lt;filename_mp3&gt;",'Raw Metadata'!D7,"&lt;/filename_mp3&gt;")</f>
        <v>&lt;filename_mp3&gt;ibb_word-list_1984_06.mp3&lt;/filename_mp3&gt;</v>
      </c>
      <c r="M8" t="str">
        <f>CONCATENATE("&lt;wav_quality&gt;",'Raw Metadata'!U7,"&lt;/wav_quality&gt;")</f>
        <v>&lt;wav_quality&gt;44.1 K, 16-bit sound depth (bit rate=705 kbps)&lt;/wav_quality&gt;</v>
      </c>
      <c r="N8" t="str">
        <f>CONCATENATE("&lt;mp3_quality&gt;",'Raw Metadata'!V7,"&lt;/mp3_quality&gt;")</f>
        <v>&lt;mp3_quality&gt;56 kpbs&lt;/mp3_quality&gt;</v>
      </c>
      <c r="O8" t="str">
        <f>CONCATENATE("&lt;original_medium&gt;",'Raw Metadata'!W7,"&lt;/original_medium&gt;")</f>
        <v>&lt;original_medium&gt;cassette tape&lt;/original_medium&gt;</v>
      </c>
      <c r="P8" t="str">
        <f>CONCATENATE("&lt;wordlist&gt;",'Raw Metadata'!E7,"&lt;/wordlist&gt;")</f>
        <v>&lt;wordlist&gt;ibb_word-list_1984_02.html&lt;/wordlist&gt;</v>
      </c>
      <c r="Q8" t="str">
        <f>CONCATENATE("&lt;wordlist_entries&gt;",'Raw Metadata'!F7,"&lt;/wordlist_entries&gt;")</f>
        <v>&lt;wordlist_entries&gt;60 - 81&lt;/wordlist_entries&gt;</v>
      </c>
      <c r="R8" t="str">
        <f>CONCATENATE("&lt;image_tif&gt;",'Raw Metadata'!I7,"&lt;/image_tif&gt;")</f>
        <v>&lt;image_tif&gt;ibb_word-list_1984_03.tif&lt;/image_tif&gt;</v>
      </c>
      <c r="S8" t="str">
        <f>CONCATENATE("&lt;image_tif2&gt;",'Raw Metadata'!J7,"&lt;/image_tif2&gt;")</f>
        <v>&lt;image_tif2&gt;ibb_word-list_1984_04.tif&lt;/image_tif2&gt;</v>
      </c>
      <c r="T8" t="str">
        <f>CONCATENATE("&lt;image_jpg&gt;",'Raw Metadata'!G7,"&lt;/image_jpg&gt;")</f>
        <v>&lt;image_jpg&gt;ibb_word-list_1984_03.jpg&lt;/image_jpg&gt;</v>
      </c>
      <c r="U8" t="str">
        <f>CONCATENATE("&lt;image_jpg2&gt;",'Raw Metadata'!H7,"&lt;/image_jpg2&gt;")</f>
        <v>&lt;image_jpg2&gt;ibb_word-list_1984_04.jpg&lt;/image_jpg2&gt;</v>
      </c>
      <c r="V8" t="str">
        <f>CONCATENATE("&lt;tif_quality&gt;",'Raw Metadata'!K7,"&lt;/tif_quality&gt;")</f>
        <v>&lt;tif_quality&gt;300 dpi&lt;/tif_quality&gt;</v>
      </c>
      <c r="W8" t="str">
        <f>CONCATENATE("&lt;jpg_quality&gt;",'Raw Metadata'!L7,"&lt;/jpg_quality&gt;")</f>
        <v>&lt;jpg_quality&gt;300 dpi&lt;/jpg_quality&gt;</v>
      </c>
      <c r="X8" t="str">
        <f>CONCATENATE("&lt;details&gt;",'Raw Metadata'!M7,,,"&lt;/details&gt;")</f>
        <v>&lt;details&gt;ibb_record_details.html#6&lt;/details&gt;</v>
      </c>
      <c r="Y8" t="str">
        <f>CONCATENATE("&lt;rights&gt;",'Raw Metadata'!X7,"&lt;/rights&gt;")</f>
        <v>&lt;rights&gt;This work is licensed under a Creative Commons license, available for viewing at http://creativecommons.org/licenses/by-nc/2.0/&lt;/rights&gt;</v>
      </c>
      <c r="Z8" t="str">
        <f>CONCATENATE("&lt;wordlist_no_repetition&gt;",'Raw Metadata'!Z7,"&lt;/wordlist_no_repetition&gt;")</f>
        <v>&lt;wordlist_no_repetition&gt;&lt;/wordlist_no_repetition&gt;</v>
      </c>
      <c r="AA8" t="str">
        <f>CONCATENATE("&lt;link_within_wordlist&gt;",'Raw Metadata'!AB7,"&lt;/link_within_wordlist&gt;")</f>
        <v>&lt;link_within_wordlist&gt;ibb_word-list_1984_02.html#60&lt;/link_within_wordlist&gt;</v>
      </c>
      <c r="AB8" t="s">
        <v>16</v>
      </c>
    </row>
    <row r="9" spans="1:28" ht="20.25">
      <c r="A9" t="s">
        <v>15</v>
      </c>
      <c r="B9" t="str">
        <f>CONCATENATE("&lt;entry&gt;",'Raw Metadata'!A8,"&lt;/entry&gt;")</f>
        <v>&lt;entry&gt;7&lt;/entry&gt;</v>
      </c>
      <c r="C9" t="str">
        <f>CONCATENATE("&lt;lang_name&gt;",'Raw Metadata'!N8,"&lt;/lang_name&gt;")</f>
        <v>&lt;lang_name&gt;Ibibio&lt;/lang_name&gt;</v>
      </c>
      <c r="D9" t="str">
        <f>CONCATENATE("&lt;sil_code&gt;",'Raw Metadata'!O8,"&lt;/sil_code&gt;")</f>
        <v>&lt;sil_code&gt;IBB&lt;/sil_code&gt;</v>
      </c>
      <c r="E9" t="str">
        <f>CONCATENATE("&lt;content&gt;",'Raw Metadata'!P8,"&lt;/content&gt;")</f>
        <v>&lt;content&gt;Word List&lt;/content&gt;</v>
      </c>
      <c r="F9" t="str">
        <f>CONCATENATE("&lt;recording_location&gt;",'Raw Metadata'!Q8,"&lt;/recording_location&gt;")</f>
        <v>&lt;recording_location&gt;Port Harcourt, Nigeria&lt;/recording_location&gt;</v>
      </c>
      <c r="G9" t="str">
        <f>CONCATENATE("&lt;recording_date&gt;",'Raw Metadata'!R8,"&lt;/recording_date&gt;")</f>
        <v>&lt;recording_date&gt;25 May, 1984&lt;/recording_date&gt;</v>
      </c>
      <c r="H9" t="str">
        <f>CONCATENATE("&lt;fieldworkers&gt;",'Raw Metadata'!S8,"&lt;/fieldworkers&gt;")</f>
        <v>&lt;fieldworkers&gt;Pat Keating&lt;/fieldworkers&gt;</v>
      </c>
      <c r="I9" t="str">
        <f>CONCATENATE("&lt;speakers&gt;",'Raw Metadata'!T8,"&lt;/speakers&gt;")</f>
        <v>&lt;speakers&gt;Name as pronounced in recording&lt;/speakers&gt;</v>
      </c>
      <c r="J9" t="str">
        <f>CONCATENATE("&lt;filename_audio&gt;",'Raw Metadata'!B8,"&lt;/filename_audio&gt;")</f>
        <v>&lt;filename_audio&gt;ibb_word-list_1984_07&lt;/filename_audio&gt;</v>
      </c>
      <c r="K9" t="str">
        <f>CONCATENATE("&lt;filename_wav&gt;",'Raw Metadata'!C8,"&lt;/filename_wav&gt;")</f>
        <v>&lt;filename_wav&gt;ibb_word-list_1984_07.wav&lt;/filename_wav&gt;</v>
      </c>
      <c r="L9" t="str">
        <f>CONCATENATE("&lt;filename_mp3&gt;",'Raw Metadata'!D8,"&lt;/filename_mp3&gt;")</f>
        <v>&lt;filename_mp3&gt;ibb_word-list_1984_07.mp3&lt;/filename_mp3&gt;</v>
      </c>
      <c r="M9" t="str">
        <f>CONCATENATE("&lt;wav_quality&gt;",'Raw Metadata'!U8,"&lt;/wav_quality&gt;")</f>
        <v>&lt;wav_quality&gt;44.1 K, 16-bit sound depth (bit rate=705 kbps)&lt;/wav_quality&gt;</v>
      </c>
      <c r="N9" t="str">
        <f>CONCATENATE("&lt;mp3_quality&gt;",'Raw Metadata'!V8,"&lt;/mp3_quality&gt;")</f>
        <v>&lt;mp3_quality&gt;56 kpbs&lt;/mp3_quality&gt;</v>
      </c>
      <c r="O9" t="str">
        <f>CONCATENATE("&lt;original_medium&gt;",'Raw Metadata'!W8,"&lt;/original_medium&gt;")</f>
        <v>&lt;original_medium&gt;cassette tape&lt;/original_medium&gt;</v>
      </c>
      <c r="P9" t="str">
        <f>CONCATENATE("&lt;wordlist&gt;",'Raw Metadata'!E8,"&lt;/wordlist&gt;")</f>
        <v>&lt;wordlist&gt;ibb_word-list_1984_02.html&lt;/wordlist&gt;</v>
      </c>
      <c r="Q9" t="str">
        <f>CONCATENATE("&lt;wordlist_entries&gt;",'Raw Metadata'!F8,"&lt;/wordlist_entries&gt;")</f>
        <v>&lt;wordlist_entries&gt;82 - 132&lt;/wordlist_entries&gt;</v>
      </c>
      <c r="R9" t="str">
        <f>CONCATENATE("&lt;image_tif&gt;",'Raw Metadata'!I8,"&lt;/image_tif&gt;")</f>
        <v>&lt;image_tif&gt;ibb_word-list_1984_05.tif&lt;/image_tif&gt;</v>
      </c>
      <c r="S9" t="str">
        <f>CONCATENATE("&lt;image_tif2&gt;",'Raw Metadata'!J8,"&lt;/image_tif2&gt;")</f>
        <v>&lt;image_tif2&gt;ibb_word-list_1984_06.tif&lt;/image_tif2&gt;</v>
      </c>
      <c r="T9" t="str">
        <f>CONCATENATE("&lt;image_jpg&gt;",'Raw Metadata'!G8,"&lt;/image_jpg&gt;")</f>
        <v>&lt;image_jpg&gt;ibb_word-list_1984_05.jpg&lt;/image_jpg&gt;</v>
      </c>
      <c r="U9" t="str">
        <f>CONCATENATE("&lt;image_jpg2&gt;",'Raw Metadata'!H8,"&lt;/image_jpg2&gt;")</f>
        <v>&lt;image_jpg2&gt;ibb_word-list_1984_06.jpg&lt;/image_jpg2&gt;</v>
      </c>
      <c r="V9" t="str">
        <f>CONCATENATE("&lt;tif_quality&gt;",'Raw Metadata'!K8,"&lt;/tif_quality&gt;")</f>
        <v>&lt;tif_quality&gt;300 dpi&lt;/tif_quality&gt;</v>
      </c>
      <c r="W9" t="str">
        <f>CONCATENATE("&lt;jpg_quality&gt;",'Raw Metadata'!L8,"&lt;/jpg_quality&gt;")</f>
        <v>&lt;jpg_quality&gt;300 dpi&lt;/jpg_quality&gt;</v>
      </c>
      <c r="X9" t="str">
        <f>CONCATENATE("&lt;details&gt;",'Raw Metadata'!M8,,,"&lt;/details&gt;")</f>
        <v>&lt;details&gt;ibb_record_details.html#7&lt;/details&gt;</v>
      </c>
      <c r="Y9" t="str">
        <f>CONCATENATE("&lt;rights&gt;",'Raw Metadata'!X8,"&lt;/rights&gt;")</f>
        <v>&lt;rights&gt;This work is licensed under a Creative Commons license, available for viewing at http://creativecommons.org/licenses/by-nc/2.0/&lt;/rights&gt;</v>
      </c>
      <c r="Z9" t="str">
        <f>CONCATENATE("&lt;wordlist_no_repetition&gt;",'Raw Metadata'!Z8,"&lt;/wordlist_no_repetition&gt;")</f>
        <v>&lt;wordlist_no_repetition&gt;&lt;/wordlist_no_repetition&gt;</v>
      </c>
      <c r="AA9" t="str">
        <f>CONCATENATE("&lt;link_within_wordlist&gt;",'Raw Metadata'!AB8,"&lt;/link_within_wordlist&gt;")</f>
        <v>&lt;link_within_wordlist&gt;ibb_word-list_1984_02.html#82&lt;/link_within_wordlist&gt;</v>
      </c>
      <c r="AB9" t="s">
        <v>16</v>
      </c>
    </row>
    <row r="10" spans="1:28" ht="20.25">
      <c r="A10" t="s">
        <v>15</v>
      </c>
      <c r="B10" t="str">
        <f>CONCATENATE("&lt;entry&gt;",'Raw Metadata'!A9,"&lt;/entry&gt;")</f>
        <v>&lt;entry&gt;8&lt;/entry&gt;</v>
      </c>
      <c r="C10" t="str">
        <f>CONCATENATE("&lt;lang_name&gt;",'Raw Metadata'!N9,"&lt;/lang_name&gt;")</f>
        <v>&lt;lang_name&gt;Ibibio&lt;/lang_name&gt;</v>
      </c>
      <c r="D10" t="str">
        <f>CONCATENATE("&lt;sil_code&gt;",'Raw Metadata'!O9,"&lt;/sil_code&gt;")</f>
        <v>&lt;sil_code&gt;IBB&lt;/sil_code&gt;</v>
      </c>
      <c r="E10" t="str">
        <f>CONCATENATE("&lt;content&gt;",'Raw Metadata'!P9,"&lt;/content&gt;")</f>
        <v>&lt;content&gt;Word List&lt;/content&gt;</v>
      </c>
      <c r="F10" t="str">
        <f>CONCATENATE("&lt;recording_location&gt;",'Raw Metadata'!Q9,"&lt;/recording_location&gt;")</f>
        <v>&lt;recording_location&gt;Port Harcourt, Nigeria&lt;/recording_location&gt;</v>
      </c>
      <c r="G10" t="str">
        <f>CONCATENATE("&lt;recording_date&gt;",'Raw Metadata'!R9,"&lt;/recording_date&gt;")</f>
        <v>&lt;recording_date&gt;25 May, 1984&lt;/recording_date&gt;</v>
      </c>
      <c r="H10" t="str">
        <f>CONCATENATE("&lt;fieldworkers&gt;",'Raw Metadata'!S9,"&lt;/fieldworkers&gt;")</f>
        <v>&lt;fieldworkers&gt;Pat Keating&lt;/fieldworkers&gt;</v>
      </c>
      <c r="I10" t="str">
        <f>CONCATENATE("&lt;speakers&gt;",'Raw Metadata'!T9,"&lt;/speakers&gt;")</f>
        <v>&lt;speakers&gt;Name as pronounced in recording&lt;/speakers&gt;</v>
      </c>
      <c r="J10" t="str">
        <f>CONCATENATE("&lt;filename_audio&gt;",'Raw Metadata'!B9,"&lt;/filename_audio&gt;")</f>
        <v>&lt;filename_audio&gt;ibb_word-list_1984_08&lt;/filename_audio&gt;</v>
      </c>
      <c r="K10" t="str">
        <f>CONCATENATE("&lt;filename_wav&gt;",'Raw Metadata'!C9,"&lt;/filename_wav&gt;")</f>
        <v>&lt;filename_wav&gt;ibb_word-list_1984_08.wav&lt;/filename_wav&gt;</v>
      </c>
      <c r="L10" t="str">
        <f>CONCATENATE("&lt;filename_mp3&gt;",'Raw Metadata'!D9,"&lt;/filename_mp3&gt;")</f>
        <v>&lt;filename_mp3&gt;ibb_word-list_1984_08.mp3&lt;/filename_mp3&gt;</v>
      </c>
      <c r="M10" t="str">
        <f>CONCATENATE("&lt;wav_quality&gt;",'Raw Metadata'!U9,"&lt;/wav_quality&gt;")</f>
        <v>&lt;wav_quality&gt;44.1 K, 16-bit sound depth (bit rate=705 kbps)&lt;/wav_quality&gt;</v>
      </c>
      <c r="N10" t="str">
        <f>CONCATENATE("&lt;mp3_quality&gt;",'Raw Metadata'!V9,"&lt;/mp3_quality&gt;")</f>
        <v>&lt;mp3_quality&gt;56 kpbs&lt;/mp3_quality&gt;</v>
      </c>
      <c r="O10" t="str">
        <f>CONCATENATE("&lt;original_medium&gt;",'Raw Metadata'!W9,"&lt;/original_medium&gt;")</f>
        <v>&lt;original_medium&gt;cassette tape&lt;/original_medium&gt;</v>
      </c>
      <c r="P10" t="str">
        <f>CONCATENATE("&lt;wordlist&gt;",'Raw Metadata'!E9,"&lt;/wordlist&gt;")</f>
        <v>&lt;wordlist&gt;ibb_word-list_1984_02.html&lt;/wordlist&gt;</v>
      </c>
      <c r="Q10" t="str">
        <f>CONCATENATE("&lt;wordlist_entries&gt;",'Raw Metadata'!F9,"&lt;/wordlist_entries&gt;")</f>
        <v>&lt;wordlist_entries&gt;133 -192&lt;/wordlist_entries&gt;</v>
      </c>
      <c r="R10" t="str">
        <f>CONCATENATE("&lt;image_tif&gt;",'Raw Metadata'!I9,"&lt;/image_tif&gt;")</f>
        <v>&lt;image_tif&gt;ibb_word-list_1984_07.tif&lt;/image_tif&gt;</v>
      </c>
      <c r="S10" t="str">
        <f>CONCATENATE("&lt;image_tif2&gt;",'Raw Metadata'!J9,"&lt;/image_tif2&gt;")</f>
        <v>&lt;image_tif2&gt;ibb_word-list_1984_08.tif&lt;/image_tif2&gt;</v>
      </c>
      <c r="T10" t="str">
        <f>CONCATENATE("&lt;image_jpg&gt;",'Raw Metadata'!G9,"&lt;/image_jpg&gt;")</f>
        <v>&lt;image_jpg&gt;ibb_word-list_1984_07.jpg&lt;/image_jpg&gt;</v>
      </c>
      <c r="U10" t="str">
        <f>CONCATENATE("&lt;image_jpg2&gt;",'Raw Metadata'!H9,"&lt;/image_jpg2&gt;")</f>
        <v>&lt;image_jpg2&gt;ibb_word-list_1984_08.jpg&lt;/image_jpg2&gt;</v>
      </c>
      <c r="V10" t="str">
        <f>CONCATENATE("&lt;tif_quality&gt;",'Raw Metadata'!K9,"&lt;/tif_quality&gt;")</f>
        <v>&lt;tif_quality&gt;300 dpi&lt;/tif_quality&gt;</v>
      </c>
      <c r="W10" t="str">
        <f>CONCATENATE("&lt;jpg_quality&gt;",'Raw Metadata'!L9,"&lt;/jpg_quality&gt;")</f>
        <v>&lt;jpg_quality&gt;300 dpi&lt;/jpg_quality&gt;</v>
      </c>
      <c r="X10" t="str">
        <f>CONCATENATE("&lt;details&gt;",'Raw Metadata'!M9,,,"&lt;/details&gt;")</f>
        <v>&lt;details&gt;ibb_record_details.html#8&lt;/details&gt;</v>
      </c>
      <c r="Y10" t="str">
        <f>CONCATENATE("&lt;rights&gt;",'Raw Metadata'!X9,"&lt;/rights&gt;")</f>
        <v>&lt;rights&gt;This work is licensed under a Creative Commons license, available for viewing at http://creativecommons.org/licenses/by-nc/2.0/&lt;/rights&gt;</v>
      </c>
      <c r="Z10" t="str">
        <f>CONCATENATE("&lt;wordlist_no_repetition&gt;",'Raw Metadata'!Z9,"&lt;/wordlist_no_repetition&gt;")</f>
        <v>&lt;wordlist_no_repetition&gt;&lt;/wordlist_no_repetition&gt;</v>
      </c>
      <c r="AA10" t="str">
        <f>CONCATENATE("&lt;link_within_wordlist&gt;",'Raw Metadata'!AB9,"&lt;/link_within_wordlist&gt;")</f>
        <v>&lt;link_within_wordlist&gt;ibb_word-list_1984_02.html#133&lt;/link_within_wordlist&gt;</v>
      </c>
      <c r="AB10" t="s">
        <v>16</v>
      </c>
    </row>
    <row r="11" spans="1:28" ht="20.25">
      <c r="A11" t="s">
        <v>15</v>
      </c>
      <c r="B11" t="str">
        <f>CONCATENATE("&lt;entry&gt;",'Raw Metadata'!A10,"&lt;/entry&gt;")</f>
        <v>&lt;entry&gt;9&lt;/entry&gt;</v>
      </c>
      <c r="C11" t="str">
        <f>CONCATENATE("&lt;lang_name&gt;",'Raw Metadata'!N10,"&lt;/lang_name&gt;")</f>
        <v>&lt;lang_name&gt;Ibibio&lt;/lang_name&gt;</v>
      </c>
      <c r="D11" t="str">
        <f>CONCATENATE("&lt;sil_code&gt;",'Raw Metadata'!O10,"&lt;/sil_code&gt;")</f>
        <v>&lt;sil_code&gt;IBB&lt;/sil_code&gt;</v>
      </c>
      <c r="E11" t="str">
        <f>CONCATENATE("&lt;content&gt;",'Raw Metadata'!P10,"&lt;/content&gt;")</f>
        <v>&lt;content&gt;Word List&lt;/content&gt;</v>
      </c>
      <c r="F11" t="str">
        <f>CONCATENATE("&lt;recording_location&gt;",'Raw Metadata'!Q10,"&lt;/recording_location&gt;")</f>
        <v>&lt;recording_location&gt;Port Harcourt, Nigeria&lt;/recording_location&gt;</v>
      </c>
      <c r="G11" t="str">
        <f>CONCATENATE("&lt;recording_date&gt;",'Raw Metadata'!R10,"&lt;/recording_date&gt;")</f>
        <v>&lt;recording_date&gt;29 May, 1984&lt;/recording_date&gt;</v>
      </c>
      <c r="H11" t="str">
        <f>CONCATENATE("&lt;fieldworkers&gt;",'Raw Metadata'!S10,"&lt;/fieldworkers&gt;")</f>
        <v>&lt;fieldworkers&gt;Pat Keating&lt;/fieldworkers&gt;</v>
      </c>
      <c r="I11" t="str">
        <f>CONCATENATE("&lt;speakers&gt;",'Raw Metadata'!T10,"&lt;/speakers&gt;")</f>
        <v>&lt;speakers&gt;Name as pronounced in recording&lt;/speakers&gt;</v>
      </c>
      <c r="J11" t="str">
        <f>CONCATENATE("&lt;filename_audio&gt;",'Raw Metadata'!B10,"&lt;/filename_audio&gt;")</f>
        <v>&lt;filename_audio&gt;ibb_word-list_1984_09&lt;/filename_audio&gt;</v>
      </c>
      <c r="K11" t="str">
        <f>CONCATENATE("&lt;filename_wav&gt;",'Raw Metadata'!C10,"&lt;/filename_wav&gt;")</f>
        <v>&lt;filename_wav&gt;ibb_word-list_1984_09.wav&lt;/filename_wav&gt;</v>
      </c>
      <c r="L11" t="str">
        <f>CONCATENATE("&lt;filename_mp3&gt;",'Raw Metadata'!D10,"&lt;/filename_mp3&gt;")</f>
        <v>&lt;filename_mp3&gt;ibb_word-list_1984_09.mp3&lt;/filename_mp3&gt;</v>
      </c>
      <c r="M11" t="str">
        <f>CONCATENATE("&lt;wav_quality&gt;",'Raw Metadata'!U10,"&lt;/wav_quality&gt;")</f>
        <v>&lt;wav_quality&gt;44.1 K, 16-bit sound depth (bit rate=705 kbps)&lt;/wav_quality&gt;</v>
      </c>
      <c r="N11" t="str">
        <f>CONCATENATE("&lt;mp3_quality&gt;",'Raw Metadata'!V10,"&lt;/mp3_quality&gt;")</f>
        <v>&lt;mp3_quality&gt;56 kpbs&lt;/mp3_quality&gt;</v>
      </c>
      <c r="O11" t="str">
        <f>CONCATENATE("&lt;original_medium&gt;",'Raw Metadata'!W10,"&lt;/original_medium&gt;")</f>
        <v>&lt;original_medium&gt;cassette tape&lt;/original_medium&gt;</v>
      </c>
      <c r="P11" t="str">
        <f>CONCATENATE("&lt;wordlist&gt;",'Raw Metadata'!E10,"&lt;/wordlist&gt;")</f>
        <v>&lt;wordlist&gt;ibb_word-list_1984_03.html&lt;/wordlist&gt;</v>
      </c>
      <c r="Q11" t="str">
        <f>CONCATENATE("&lt;wordlist_entries&gt;",'Raw Metadata'!F10,"&lt;/wordlist_entries&gt;")</f>
        <v>&lt;wordlist_entries&gt;1 - 69&lt;/wordlist_entries&gt;</v>
      </c>
      <c r="R11" t="str">
        <f>CONCATENATE("&lt;image_tif&gt;",'Raw Metadata'!I10,"&lt;/image_tif&gt;")</f>
        <v>&lt;image_tif&gt;ibb_word-list_1984_08.tif&lt;/image_tif&gt;</v>
      </c>
      <c r="S11" t="str">
        <f>CONCATENATE("&lt;image_tif2&gt;",'Raw Metadata'!J10,"&lt;/image_tif2&gt;")</f>
        <v>&lt;image_tif2&gt;ibb_word-list_1984_05.tif&lt;/image_tif2&gt;</v>
      </c>
      <c r="T11" t="str">
        <f>CONCATENATE("&lt;image_jpg&gt;",'Raw Metadata'!G10,"&lt;/image_jpg&gt;")</f>
        <v>&lt;image_jpg&gt;ibb_word-list_1984_08.jpg&lt;/image_jpg&gt;</v>
      </c>
      <c r="U11" t="str">
        <f>CONCATENATE("&lt;image_jpg2&gt;",'Raw Metadata'!H10,"&lt;/image_jpg2&gt;")</f>
        <v>&lt;image_jpg2&gt;ibb_word-list_1984_05.jpg&lt;/image_jpg2&gt;</v>
      </c>
      <c r="V11" t="str">
        <f>CONCATENATE("&lt;tif_quality&gt;",'Raw Metadata'!K10,"&lt;/tif_quality&gt;")</f>
        <v>&lt;tif_quality&gt;300 dpi&lt;/tif_quality&gt;</v>
      </c>
      <c r="W11" t="str">
        <f>CONCATENATE("&lt;jpg_quality&gt;",'Raw Metadata'!L10,"&lt;/jpg_quality&gt;")</f>
        <v>&lt;jpg_quality&gt;300 dpi&lt;/jpg_quality&gt;</v>
      </c>
      <c r="X11" t="str">
        <f>CONCATENATE("&lt;details&gt;",'Raw Metadata'!M10,,,"&lt;/details&gt;")</f>
        <v>&lt;details&gt;ibb_record_details.html#9&lt;/details&gt;</v>
      </c>
      <c r="Y11" t="str">
        <f>CONCATENATE("&lt;rights&gt;",'Raw Metadata'!X10,"&lt;/rights&gt;")</f>
        <v>&lt;rights&gt;This work is licensed under a Creative Commons license, available for viewing at http://creativecommons.org/licenses/by-nc/2.0/&lt;/rights&gt;</v>
      </c>
      <c r="Z11" t="str">
        <f>CONCATENATE("&lt;wordlist_no_repetition&gt;",'Raw Metadata'!Z10,"&lt;/wordlist_no_repetition&gt;")</f>
        <v>&lt;wordlist_no_repetition&gt;ibb_word-list_1984_03.html&lt;/wordlist_no_repetition&gt;</v>
      </c>
      <c r="AA11" t="str">
        <f>CONCATENATE("&lt;link_within_wordlist&gt;",'Raw Metadata'!AB10,"&lt;/link_within_wordlist&gt;")</f>
        <v>&lt;link_within_wordlist&gt;ibb_word-list_1984_03.html#1&lt;/link_within_wordlist&gt;</v>
      </c>
      <c r="AB11" t="s">
        <v>16</v>
      </c>
    </row>
    <row r="12" spans="1:28" ht="20.25">
      <c r="A12" t="s">
        <v>15</v>
      </c>
      <c r="B12" t="str">
        <f>CONCATENATE("&lt;entry&gt;",'Raw Metadata'!A11,"&lt;/entry&gt;")</f>
        <v>&lt;entry&gt;10&lt;/entry&gt;</v>
      </c>
      <c r="C12" t="str">
        <f>CONCATENATE("&lt;lang_name&gt;",'Raw Metadata'!N11,"&lt;/lang_name&gt;")</f>
        <v>&lt;lang_name&gt;Ibibio&lt;/lang_name&gt;</v>
      </c>
      <c r="D12" t="str">
        <f>CONCATENATE("&lt;sil_code&gt;",'Raw Metadata'!O11,"&lt;/sil_code&gt;")</f>
        <v>&lt;sil_code&gt;IBB&lt;/sil_code&gt;</v>
      </c>
      <c r="E12" t="str">
        <f>CONCATENATE("&lt;content&gt;",'Raw Metadata'!P11,"&lt;/content&gt;")</f>
        <v>&lt;content&gt;Word List&lt;/content&gt;</v>
      </c>
      <c r="F12" t="str">
        <f>CONCATENATE("&lt;recording_location&gt;",'Raw Metadata'!Q11,"&lt;/recording_location&gt;")</f>
        <v>&lt;recording_location&gt;Port Harcourt, Nigeria&lt;/recording_location&gt;</v>
      </c>
      <c r="G12" t="str">
        <f>CONCATENATE("&lt;recording_date&gt;",'Raw Metadata'!R11,"&lt;/recording_date&gt;")</f>
        <v>&lt;recording_date&gt;29 May, 1984&lt;/recording_date&gt;</v>
      </c>
      <c r="H12" t="str">
        <f>CONCATENATE("&lt;fieldworkers&gt;",'Raw Metadata'!S11,"&lt;/fieldworkers&gt;")</f>
        <v>&lt;fieldworkers&gt;Pat Keating&lt;/fieldworkers&gt;</v>
      </c>
      <c r="I12" t="str">
        <f>CONCATENATE("&lt;speakers&gt;",'Raw Metadata'!T11,"&lt;/speakers&gt;")</f>
        <v>&lt;speakers&gt;Name as pronounced in recording&lt;/speakers&gt;</v>
      </c>
      <c r="J12" t="str">
        <f>CONCATENATE("&lt;filename_audio&gt;",'Raw Metadata'!B11,"&lt;/filename_audio&gt;")</f>
        <v>&lt;filename_audio&gt;ibb_word-list_1984_10&lt;/filename_audio&gt;</v>
      </c>
      <c r="K12" t="str">
        <f>CONCATENATE("&lt;filename_wav&gt;",'Raw Metadata'!C11,"&lt;/filename_wav&gt;")</f>
        <v>&lt;filename_wav&gt;ibb_word-list_1984_10.wav&lt;/filename_wav&gt;</v>
      </c>
      <c r="L12" t="str">
        <f>CONCATENATE("&lt;filename_mp3&gt;",'Raw Metadata'!D11,"&lt;/filename_mp3&gt;")</f>
        <v>&lt;filename_mp3&gt;ibb_word-list_1984_10.mp3&lt;/filename_mp3&gt;</v>
      </c>
      <c r="M12" t="str">
        <f>CONCATENATE("&lt;wav_quality&gt;",'Raw Metadata'!U11,"&lt;/wav_quality&gt;")</f>
        <v>&lt;wav_quality&gt;44.1 K, 16-bit sound depth (bit rate=705 kbps)&lt;/wav_quality&gt;</v>
      </c>
      <c r="N12" t="str">
        <f>CONCATENATE("&lt;mp3_quality&gt;",'Raw Metadata'!V11,"&lt;/mp3_quality&gt;")</f>
        <v>&lt;mp3_quality&gt;56 kpbs&lt;/mp3_quality&gt;</v>
      </c>
      <c r="O12" t="str">
        <f>CONCATENATE("&lt;original_medium&gt;",'Raw Metadata'!W11,"&lt;/original_medium&gt;")</f>
        <v>&lt;original_medium&gt;cassette tape&lt;/original_medium&gt;</v>
      </c>
      <c r="P12" t="str">
        <f>CONCATENATE("&lt;wordlist&gt;",'Raw Metadata'!E11,"&lt;/wordlist&gt;")</f>
        <v>&lt;wordlist&gt;ibb_word-list_1984_03.html&lt;/wordlist&gt;</v>
      </c>
      <c r="Q12" t="str">
        <f>CONCATENATE("&lt;wordlist_entries&gt;",'Raw Metadata'!F11,"&lt;/wordlist_entries&gt;")</f>
        <v>&lt;wordlist_entries&gt;70 - 99&lt;/wordlist_entries&gt;</v>
      </c>
      <c r="R12" t="str">
        <f>CONCATENATE("&lt;image_tif&gt;",'Raw Metadata'!I11,"&lt;/image_tif&gt;")</f>
        <v>&lt;image_tif&gt;ibb_word-list_1984_07.tif&lt;/image_tif&gt;</v>
      </c>
      <c r="S12" t="str">
        <f>CONCATENATE("&lt;image_tif2&gt;",'Raw Metadata'!J11,"&lt;/image_tif2&gt;")</f>
        <v>&lt;image_tif2&gt;&lt;/image_tif2&gt;</v>
      </c>
      <c r="T12" t="str">
        <f>CONCATENATE("&lt;image_jpg&gt;",'Raw Metadata'!G11,"&lt;/image_jpg&gt;")</f>
        <v>&lt;image_jpg&gt;ibb_word-list_1984_07.jpg&lt;/image_jpg&gt;</v>
      </c>
      <c r="U12" t="str">
        <f>CONCATENATE("&lt;image_jpg2&gt;",'Raw Metadata'!H11,"&lt;/image_jpg2&gt;")</f>
        <v>&lt;image_jpg2&gt;&lt;/image_jpg2&gt;</v>
      </c>
      <c r="V12" t="str">
        <f>CONCATENATE("&lt;tif_quality&gt;",'Raw Metadata'!K11,"&lt;/tif_quality&gt;")</f>
        <v>&lt;tif_quality&gt;300 dpi&lt;/tif_quality&gt;</v>
      </c>
      <c r="W12" t="str">
        <f>CONCATENATE("&lt;jpg_quality&gt;",'Raw Metadata'!L11,"&lt;/jpg_quality&gt;")</f>
        <v>&lt;jpg_quality&gt;300 dpi&lt;/jpg_quality&gt;</v>
      </c>
      <c r="X12" t="str">
        <f>CONCATENATE("&lt;details&gt;",'Raw Metadata'!M11,,,"&lt;/details&gt;")</f>
        <v>&lt;details&gt;ibb_record_details.html#10&lt;/details&gt;</v>
      </c>
      <c r="Y12" t="str">
        <f>CONCATENATE("&lt;rights&gt;",'Raw Metadata'!X11,"&lt;/rights&gt;")</f>
        <v>&lt;rights&gt;This work is licensed under a Creative Commons license, available for viewing at http://creativecommons.org/licenses/by-nc/2.0/&lt;/rights&gt;</v>
      </c>
      <c r="Z12" t="str">
        <f>CONCATENATE("&lt;wordlist_no_repetition&gt;",'Raw Metadata'!Z11,"&lt;/wordlist_no_repetition&gt;")</f>
        <v>&lt;wordlist_no_repetition&gt;&lt;/wordlist_no_repetition&gt;</v>
      </c>
      <c r="AA12" t="str">
        <f>CONCATENATE("&lt;link_within_wordlist&gt;",'Raw Metadata'!AB11,"&lt;/link_within_wordlist&gt;")</f>
        <v>&lt;link_within_wordlist&gt;ibb_word-list_1984_03.html#70&lt;/link_within_wordlist&gt;</v>
      </c>
      <c r="AB12" t="s">
        <v>16</v>
      </c>
    </row>
    <row r="13" spans="1:28" ht="20.25">
      <c r="A13" t="s">
        <v>15</v>
      </c>
      <c r="B13" t="str">
        <f>CONCATENATE("&lt;entry&gt;",'Raw Metadata'!A12,"&lt;/entry&gt;")</f>
        <v>&lt;entry&gt;11&lt;/entry&gt;</v>
      </c>
      <c r="C13" t="str">
        <f>CONCATENATE("&lt;lang_name&gt;",'Raw Metadata'!N12,"&lt;/lang_name&gt;")</f>
        <v>&lt;lang_name&gt;Ibibio&lt;/lang_name&gt;</v>
      </c>
      <c r="D13" t="str">
        <f>CONCATENATE("&lt;sil_code&gt;",'Raw Metadata'!O12,"&lt;/sil_code&gt;")</f>
        <v>&lt;sil_code&gt;IBB&lt;/sil_code&gt;</v>
      </c>
      <c r="E13" t="str">
        <f>CONCATENATE("&lt;content&gt;",'Raw Metadata'!P12,"&lt;/content&gt;")</f>
        <v>&lt;content&gt;Word List&lt;/content&gt;</v>
      </c>
      <c r="F13" t="str">
        <f>CONCATENATE("&lt;recording_location&gt;",'Raw Metadata'!Q12,"&lt;/recording_location&gt;")</f>
        <v>&lt;recording_location&gt;Port Harcourt, Nigeria&lt;/recording_location&gt;</v>
      </c>
      <c r="G13" t="str">
        <f>CONCATENATE("&lt;recording_date&gt;",'Raw Metadata'!R12,"&lt;/recording_date&gt;")</f>
        <v>&lt;recording_date&gt;&lt;/recording_date&gt;</v>
      </c>
      <c r="H13" t="str">
        <f>CONCATENATE("&lt;fieldworkers&gt;",'Raw Metadata'!S12,"&lt;/fieldworkers&gt;")</f>
        <v>&lt;fieldworkers&gt;Pat Keating&lt;/fieldworkers&gt;</v>
      </c>
      <c r="I13" t="str">
        <f>CONCATENATE("&lt;speakers&gt;",'Raw Metadata'!T12,"&lt;/speakers&gt;")</f>
        <v>&lt;speakers&gt;Unknown&lt;/speakers&gt;</v>
      </c>
      <c r="J13" t="str">
        <f>CONCATENATE("&lt;filename_audio&gt;",'Raw Metadata'!B12,"&lt;/filename_audio&gt;")</f>
        <v>&lt;filename_audio&gt;ibb_word-list_1984_11&lt;/filename_audio&gt;</v>
      </c>
      <c r="K13" t="str">
        <f>CONCATENATE("&lt;filename_wav&gt;",'Raw Metadata'!C12,"&lt;/filename_wav&gt;")</f>
        <v>&lt;filename_wav&gt;ibb_word-list_1984_11.wav&lt;/filename_wav&gt;</v>
      </c>
      <c r="L13" t="str">
        <f>CONCATENATE("&lt;filename_mp3&gt;",'Raw Metadata'!D12,"&lt;/filename_mp3&gt;")</f>
        <v>&lt;filename_mp3&gt;ibb_word-list_1984_11.mp3&lt;/filename_mp3&gt;</v>
      </c>
      <c r="M13" t="str">
        <f>CONCATENATE("&lt;wav_quality&gt;",'Raw Metadata'!U12,"&lt;/wav_quality&gt;")</f>
        <v>&lt;wav_quality&gt;44.1 K, 16-bit sound depth (bit rate=705 kbps)&lt;/wav_quality&gt;</v>
      </c>
      <c r="N13" t="str">
        <f>CONCATENATE("&lt;mp3_quality&gt;",'Raw Metadata'!V12,"&lt;/mp3_quality&gt;")</f>
        <v>&lt;mp3_quality&gt;56 kpbs&lt;/mp3_quality&gt;</v>
      </c>
      <c r="O13" t="str">
        <f>CONCATENATE("&lt;original_medium&gt;",'Raw Metadata'!W12,"&lt;/original_medium&gt;")</f>
        <v>&lt;original_medium&gt;cassette tape&lt;/original_medium&gt;</v>
      </c>
      <c r="P13" t="str">
        <f>CONCATENATE("&lt;wordlist&gt;",'Raw Metadata'!E12,"&lt;/wordlist&gt;")</f>
        <v>&lt;wordlist&gt;ibb_word-list_1984_04.html&lt;/wordlist&gt;</v>
      </c>
      <c r="Q13" t="str">
        <f>CONCATENATE("&lt;wordlist_entries&gt;",'Raw Metadata'!F12,"&lt;/wordlist_entries&gt;")</f>
        <v>&lt;wordlist_entries&gt;1 - 55&lt;/wordlist_entries&gt;</v>
      </c>
      <c r="R13" t="str">
        <f>CONCATENATE("&lt;image_tif&gt;",'Raw Metadata'!I12,"&lt;/image_tif&gt;")</f>
        <v>&lt;image_tif&gt;ibb_word-list_1984_09.tif&lt;/image_tif&gt;</v>
      </c>
      <c r="S13" t="str">
        <f>CONCATENATE("&lt;image_tif2&gt;",'Raw Metadata'!J12,"&lt;/image_tif2&gt;")</f>
        <v>&lt;image_tif2&gt;ibb_word-list_1984_10.tif&lt;/image_tif2&gt;</v>
      </c>
      <c r="T13" t="str">
        <f>CONCATENATE("&lt;image_jpg&gt;",'Raw Metadata'!G12,"&lt;/image_jpg&gt;")</f>
        <v>&lt;image_jpg&gt;ibb_word-list_1984_09.jpg&lt;/image_jpg&gt;</v>
      </c>
      <c r="U13" t="str">
        <f>CONCATENATE("&lt;image_jpg2&gt;",'Raw Metadata'!H12,"&lt;/image_jpg2&gt;")</f>
        <v>&lt;image_jpg2&gt;ibb_word-list_1984_10.jpg&lt;/image_jpg2&gt;</v>
      </c>
      <c r="V13" t="str">
        <f>CONCATENATE("&lt;tif_quality&gt;",'Raw Metadata'!K12,"&lt;/tif_quality&gt;")</f>
        <v>&lt;tif_quality&gt;300 dpi&lt;/tif_quality&gt;</v>
      </c>
      <c r="W13" t="str">
        <f>CONCATENATE("&lt;jpg_quality&gt;",'Raw Metadata'!L12,"&lt;/jpg_quality&gt;")</f>
        <v>&lt;jpg_quality&gt;300 dpi&lt;/jpg_quality&gt;</v>
      </c>
      <c r="X13" t="str">
        <f>CONCATENATE("&lt;details&gt;",'Raw Metadata'!M12,,,"&lt;/details&gt;")</f>
        <v>&lt;details&gt;ibb_record_details.html#11&lt;/details&gt;</v>
      </c>
      <c r="Y13" t="str">
        <f>CONCATENATE("&lt;rights&gt;",'Raw Metadata'!X12,"&lt;/rights&gt;")</f>
        <v>&lt;rights&gt;This work is licensed under a Creative Commons license, available for viewing at http://creativecommons.org/licenses/by-nc/2.0/&lt;/rights&gt;</v>
      </c>
      <c r="Z13" t="str">
        <f>CONCATENATE("&lt;wordlist_no_repetition&gt;",'Raw Metadata'!Z12,"&lt;/wordlist_no_repetition&gt;")</f>
        <v>&lt;wordlist_no_repetition&gt;ibb_word-list_1984_04.html&lt;/wordlist_no_repetition&gt;</v>
      </c>
      <c r="AA13" t="str">
        <f>CONCATENATE("&lt;link_within_wordlist&gt;",'Raw Metadata'!AB12,"&lt;/link_within_wordlist&gt;")</f>
        <v>&lt;link_within_wordlist&gt;ibb_word-list_1984_04.html#1&lt;/link_within_wordlist&gt;</v>
      </c>
      <c r="AB13" t="s">
        <v>16</v>
      </c>
    </row>
    <row r="14" ht="20.25">
      <c r="A14" t="s">
        <v>19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Playgroup</cp:lastModifiedBy>
  <dcterms:created xsi:type="dcterms:W3CDTF">2004-08-26T20:48:36Z</dcterms:created>
  <dcterms:modified xsi:type="dcterms:W3CDTF">2005-10-04T23:16:12Z</dcterms:modified>
  <cp:category/>
  <cp:version/>
  <cp:contentType/>
  <cp:contentStatus/>
</cp:coreProperties>
</file>