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<sst xmlns="http://schemas.openxmlformats.org/spreadsheetml/2006/main" count="203" uniqueCount="87">
  <si>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</si>
  <si>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</si>
  <si>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</si>
  <si>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</si>
  <si>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</si>
  <si>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</si>
  <si>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</si>
  <si>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</si>
  <si>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</si>
  <si>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</si>
  <si>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</si>
  <si>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</si>
  <si>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</si>
  <si>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</si>
  <si>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</si>
  <si>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</si>
  <si>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</si>
  <si>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</si>
  <si>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</si>
  <si>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</si>
  <si>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</si>
  <si>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</si>
  <si>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</si>
  <si>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</si>
  <si>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</si>
  <si>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</si>
  <si>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</si>
  <si>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</si>
  <si>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N/A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</si>
  <si>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</si>
  <si>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</si>
  <si>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</si>
  <si>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</si>
  <si>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</si>
  <si>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</si>
  <si>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</si>
  <si>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</si>
  <si>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</si>
  <si>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</si>
  <si>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</si>
  <si>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</si>
  <si>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</si>
  <si>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</si>
  <si>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</si>
  <si>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</si>
  <si>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</si>
  <si>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</si>
  <si>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</si>
  <si>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</si>
  <si>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</si>
  <si>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</si>
  <si>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</si>
  <si>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</si>
  <si>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</si>
  <si>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</si>
  <si>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</si>
  <si>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</si>
  <si>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</si>
  <si>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</si>
  <si>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</si>
  <si>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</si>
  <si>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</si>
  <si>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</si>
  <si>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</si>
  <si>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</si>
  <si>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UCLA Student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</si>
  <si>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</si>
  <si>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</si>
  <si>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</si>
  <si>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</si>
  <si>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</si>
  <si>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UCLA Phonetics Lab</t>
  </si>
  <si>
    <t>Unicode Word List (HTML)</t>
  </si>
  <si>
    <t>Gikuyu</t>
  </si>
  <si>
    <t>kik</t>
  </si>
  <si>
    <t>27 October, 1980</t>
  </si>
  <si>
    <t>kik_conversation_1980_01</t>
  </si>
  <si>
    <t>kik_conversation_1980_02.tif</t>
  </si>
  <si>
    <t>kik_conversation_1980_01.tif</t>
  </si>
  <si>
    <t>kik_conversation_1980_02.jpg</t>
  </si>
  <si>
    <t>kik_conversation_1980_01.jpg</t>
  </si>
  <si>
    <t>kik_conversation_1980_01.html</t>
  </si>
  <si>
    <t>Conversation</t>
  </si>
  <si>
    <t>dialects not specified</t>
  </si>
  <si>
    <t>Reel Tape</t>
  </si>
  <si>
    <t>Speakers from Nairobi, Kenya</t>
  </si>
  <si>
    <t>1 - 153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</si>
</sst>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X1">
      <selection activeCell="F5" sqref="F5"/>
    </sheetView>
  </sheetViews>
  <sheetFormatPr defaultColWidth="9.140625" defaultRowHeight="12.75"/>
  <cols>
    <col min="1" max="1" width="9.140625" style="1" customWidth="1"/>
    <col min="2" max="2" width="22.140625" style="1" customWidth="1"/>
    <col min="3" max="3" width="33.421875" style="1" bestFit="1" customWidth="1"/>
    <col min="4" max="4" width="27.28125" style="1" customWidth="1"/>
    <col min="5" max="5" width="23.8515625" style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73</v>
      </c>
    </row>
    <row r="3" spans="2:30" ht="17.25">
      <c r="B3" s="1" t="s">
        <v>1</v>
      </c>
      <c r="C3" s="1" t="s">
        <v>2</v>
      </c>
      <c r="D3" s="1" t="s">
        <v>3</v>
      </c>
      <c r="E3" s="1" t="s">
        <v>72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68</v>
      </c>
      <c r="U3" s="1" t="s">
        <v>67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76</v>
      </c>
      <c r="C4" s="1" t="str">
        <f>CONCATENATE(B4,".wav")</f>
        <v>kik_conversation_1980_01.wav</v>
      </c>
      <c r="D4" s="1" t="str">
        <f>CONCATENATE(B4,".mp3")</f>
        <v>kik_conversation_1980_01.mp3</v>
      </c>
      <c r="E4" s="1" t="s">
        <v>81</v>
      </c>
      <c r="F4" s="2" t="s">
        <v>86</v>
      </c>
      <c r="G4" s="1" t="s">
        <v>80</v>
      </c>
      <c r="H4" s="1" t="s">
        <v>79</v>
      </c>
      <c r="I4" s="1" t="s">
        <v>78</v>
      </c>
      <c r="J4" s="1" t="s">
        <v>77</v>
      </c>
      <c r="K4" s="1" t="s">
        <v>27</v>
      </c>
      <c r="L4" s="1" t="s">
        <v>27</v>
      </c>
      <c r="M4" s="1" t="str">
        <f>CONCATENATE("kik_record_details.html#",A4)</f>
        <v>kik_record_details.html#1</v>
      </c>
      <c r="N4" s="1" t="s">
        <v>73</v>
      </c>
      <c r="O4" s="1" t="s">
        <v>74</v>
      </c>
      <c r="P4" s="1" t="s">
        <v>82</v>
      </c>
      <c r="Q4" s="1" t="s">
        <v>71</v>
      </c>
      <c r="R4" s="1" t="s">
        <v>75</v>
      </c>
      <c r="S4" s="1" t="s">
        <v>65</v>
      </c>
      <c r="T4" s="1" t="s">
        <v>85</v>
      </c>
      <c r="U4" s="1" t="s">
        <v>83</v>
      </c>
      <c r="V4" s="1" t="s">
        <v>28</v>
      </c>
      <c r="W4" s="1" t="s">
        <v>29</v>
      </c>
      <c r="X4" s="1" t="s">
        <v>30</v>
      </c>
      <c r="Y4" s="1" t="s">
        <v>84</v>
      </c>
      <c r="Z4" s="1" t="s">
        <v>31</v>
      </c>
      <c r="AA4" s="1" t="s">
        <v>66</v>
      </c>
      <c r="AB4" s="1" t="str">
        <f>E4</f>
        <v>kik_conversation_1980_01.html</v>
      </c>
      <c r="AC4" s="1">
        <v>1</v>
      </c>
      <c r="AD4" s="1" t="str">
        <f>CONCATENATE(E4,"#",AC4)</f>
        <v>kik_conversation_1980_01.html#1</v>
      </c>
    </row>
    <row r="5" spans="1:30" ht="17.25">
      <c r="A5" s="1">
        <v>2</v>
      </c>
      <c r="C5" s="1" t="str">
        <f aca="true" t="shared" si="0" ref="C5:C23">CONCATENATE(B5,".wav")</f>
        <v>.wav</v>
      </c>
      <c r="D5" s="1" t="str">
        <f aca="true" t="shared" si="1" ref="D5:D23">CONCATENATE(B5,".mp3")</f>
        <v>.mp3</v>
      </c>
      <c r="F5" s="2"/>
      <c r="K5" s="1" t="s">
        <v>27</v>
      </c>
      <c r="L5" s="1" t="s">
        <v>27</v>
      </c>
      <c r="W5" s="1" t="s">
        <v>29</v>
      </c>
      <c r="X5" s="1" t="s">
        <v>30</v>
      </c>
      <c r="Z5" s="1" t="s">
        <v>31</v>
      </c>
      <c r="AA5" s="1" t="s">
        <v>66</v>
      </c>
      <c r="AB5" s="1">
        <f aca="true" t="shared" si="2" ref="AB5:AB23">E5</f>
        <v>0</v>
      </c>
      <c r="AD5" s="1" t="str">
        <f aca="true" t="shared" si="3" ref="AD5:AD23">CONCATENATE(E5,"#",AC5)</f>
        <v>#</v>
      </c>
    </row>
    <row r="6" spans="1:30" ht="17.25">
      <c r="A6" s="1">
        <v>3</v>
      </c>
      <c r="C6" s="1" t="str">
        <f t="shared" si="0"/>
        <v>.wav</v>
      </c>
      <c r="D6" s="1" t="str">
        <f t="shared" si="1"/>
        <v>.mp3</v>
      </c>
      <c r="F6" s="2"/>
      <c r="K6" s="1" t="s">
        <v>27</v>
      </c>
      <c r="L6" s="1" t="s">
        <v>27</v>
      </c>
      <c r="W6" s="1" t="s">
        <v>29</v>
      </c>
      <c r="X6" s="1" t="s">
        <v>30</v>
      </c>
      <c r="Z6" s="1" t="s">
        <v>31</v>
      </c>
      <c r="AA6" s="1" t="s">
        <v>66</v>
      </c>
      <c r="AB6" s="1">
        <f t="shared" si="2"/>
        <v>0</v>
      </c>
      <c r="AD6" s="1" t="str">
        <f t="shared" si="3"/>
        <v>#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29</v>
      </c>
      <c r="X7" s="1" t="s">
        <v>30</v>
      </c>
      <c r="Z7" s="1" t="s">
        <v>31</v>
      </c>
      <c r="AA7" s="1" t="s">
        <v>66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29</v>
      </c>
      <c r="X8" s="1" t="s">
        <v>30</v>
      </c>
      <c r="Z8" s="1" t="s">
        <v>31</v>
      </c>
      <c r="AA8" s="1" t="s">
        <v>66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29</v>
      </c>
      <c r="X9" s="1" t="s">
        <v>30</v>
      </c>
      <c r="Z9" s="1" t="s">
        <v>31</v>
      </c>
      <c r="AA9" s="1" t="s">
        <v>66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29</v>
      </c>
      <c r="X10" s="1" t="s">
        <v>30</v>
      </c>
      <c r="Z10" s="1" t="s">
        <v>31</v>
      </c>
      <c r="AA10" s="1" t="s">
        <v>66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29</v>
      </c>
      <c r="X11" s="1" t="s">
        <v>30</v>
      </c>
      <c r="Z11" s="1" t="s">
        <v>31</v>
      </c>
      <c r="AA11" s="1" t="s">
        <v>66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29</v>
      </c>
      <c r="X12" s="1" t="s">
        <v>30</v>
      </c>
      <c r="Z12" s="1" t="s">
        <v>31</v>
      </c>
      <c r="AA12" s="1" t="s">
        <v>66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29</v>
      </c>
      <c r="X13" s="1" t="s">
        <v>30</v>
      </c>
      <c r="Z13" s="1" t="s">
        <v>31</v>
      </c>
      <c r="AA13" s="1" t="s">
        <v>66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29</v>
      </c>
      <c r="X14" s="1" t="s">
        <v>30</v>
      </c>
      <c r="Z14" s="1" t="s">
        <v>31</v>
      </c>
      <c r="AA14" s="1" t="s">
        <v>66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29</v>
      </c>
      <c r="X15" s="1" t="s">
        <v>30</v>
      </c>
      <c r="Z15" s="1" t="s">
        <v>31</v>
      </c>
      <c r="AA15" s="1" t="s">
        <v>66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29</v>
      </c>
      <c r="X16" s="1" t="s">
        <v>30</v>
      </c>
      <c r="Z16" s="1" t="s">
        <v>31</v>
      </c>
      <c r="AA16" s="1" t="s">
        <v>66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29</v>
      </c>
      <c r="X17" s="1" t="s">
        <v>30</v>
      </c>
      <c r="Z17" s="1" t="s">
        <v>31</v>
      </c>
      <c r="AA17" s="1" t="s">
        <v>66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29</v>
      </c>
      <c r="X18" s="1" t="s">
        <v>30</v>
      </c>
      <c r="Z18" s="1" t="s">
        <v>31</v>
      </c>
      <c r="AA18" s="1" t="s">
        <v>66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29</v>
      </c>
      <c r="X19" s="1" t="s">
        <v>30</v>
      </c>
      <c r="Z19" s="1" t="s">
        <v>31</v>
      </c>
      <c r="AA19" s="1" t="s">
        <v>66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29</v>
      </c>
      <c r="X20" s="1" t="s">
        <v>30</v>
      </c>
      <c r="Z20" s="1" t="s">
        <v>31</v>
      </c>
      <c r="AA20" s="1" t="s">
        <v>66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29</v>
      </c>
      <c r="X21" s="1" t="s">
        <v>30</v>
      </c>
      <c r="Z21" s="1" t="s">
        <v>31</v>
      </c>
      <c r="AA21" s="1" t="s">
        <v>66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29</v>
      </c>
      <c r="X22" s="1" t="s">
        <v>30</v>
      </c>
      <c r="Z22" s="1" t="s">
        <v>31</v>
      </c>
      <c r="AA22" s="1" t="s">
        <v>66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29</v>
      </c>
      <c r="X23" s="1" t="s">
        <v>30</v>
      </c>
      <c r="Z23" s="1" t="s">
        <v>31</v>
      </c>
      <c r="AA23" s="1" t="s">
        <v>66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workbookViewId="0" topLeftCell="A1">
      <selection activeCell="B4" sqref="B4:AS23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32</v>
      </c>
      <c r="C1" s="1" t="s">
        <v>33</v>
      </c>
      <c r="E1" s="1" t="str">
        <f>CONCATENATE("&lt;language_name&gt;",'Raw Metadata'!C1,"&lt;/language_name&gt;")</f>
        <v>&lt;language_name&gt;Gikuyu&lt;/language_name&gt;</v>
      </c>
    </row>
    <row r="2" spans="1:30" ht="17.25">
      <c r="A2" s="1" t="s">
        <v>34</v>
      </c>
      <c r="B2" s="1" t="s">
        <v>35</v>
      </c>
      <c r="C2" s="1" t="s">
        <v>36</v>
      </c>
      <c r="D2" s="1" t="s">
        <v>70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69</v>
      </c>
      <c r="K2" s="1" t="s">
        <v>42</v>
      </c>
      <c r="L2" s="1" t="s">
        <v>43</v>
      </c>
      <c r="M2" s="1" t="s">
        <v>44</v>
      </c>
      <c r="N2" s="1" t="s">
        <v>45</v>
      </c>
      <c r="O2" s="1" t="s">
        <v>46</v>
      </c>
      <c r="P2" s="1" t="s">
        <v>47</v>
      </c>
      <c r="Q2" s="1" t="s">
        <v>48</v>
      </c>
      <c r="R2" s="1" t="s">
        <v>49</v>
      </c>
      <c r="S2" s="1" t="s">
        <v>50</v>
      </c>
      <c r="T2" s="1" t="s">
        <v>51</v>
      </c>
      <c r="U2" s="1" t="s">
        <v>52</v>
      </c>
      <c r="V2" s="1" t="s">
        <v>53</v>
      </c>
      <c r="W2" s="1" t="s">
        <v>54</v>
      </c>
      <c r="X2" s="1" t="s">
        <v>55</v>
      </c>
      <c r="Y2" s="1" t="s">
        <v>56</v>
      </c>
      <c r="Z2" s="1" t="s">
        <v>57</v>
      </c>
      <c r="AA2" s="1" t="s">
        <v>58</v>
      </c>
      <c r="AB2" s="1" t="s">
        <v>59</v>
      </c>
      <c r="AC2" s="1" t="s">
        <v>60</v>
      </c>
      <c r="AD2" s="1" t="s">
        <v>61</v>
      </c>
    </row>
    <row r="3" spans="1:30" ht="17.25">
      <c r="A3" s="1" t="s">
        <v>62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&lt;lang_name&gt;Gikuyu&lt;/lang_name&gt;</v>
      </c>
      <c r="D3" s="1" t="str">
        <f>CONCATENATE("&lt;dialect&gt;",'Raw Metadata'!U4,"&lt;/dialect&gt;")</f>
        <v>&lt;dialect&gt;dialects not specified&lt;/dialect&gt;</v>
      </c>
      <c r="E3" s="1" t="str">
        <f>CONCATENATE("&lt;sil_code&gt;",'Raw Metadata'!O4,"&lt;/sil_code&gt;")</f>
        <v>&lt;sil_code&gt;kik&lt;/sil_code&gt;</v>
      </c>
      <c r="F3" s="1" t="str">
        <f>CONCATENATE("&lt;content&gt;",'Raw Metadata'!P4,"&lt;/content&gt;")</f>
        <v>&lt;content&gt;Conversation&lt;/content&gt;</v>
      </c>
      <c r="G3" s="1" t="str">
        <f>CONCATENATE("&lt;recording_location&gt;",'Raw Metadata'!Q4,"&lt;/recording_location&gt;")</f>
        <v>&lt;recording_location&gt;UCLA Phonetics Lab&lt;/recording_location&gt;</v>
      </c>
      <c r="H3" s="1" t="str">
        <f>CONCATENATE("&lt;recording_date&gt;",'Raw Metadata'!R4,"&lt;/recording_date&gt;")</f>
        <v>&lt;recording_date&gt;27 October, 1980&lt;/recording_date&gt;</v>
      </c>
      <c r="I3" s="1" t="str">
        <f>CONCATENATE("&lt;fieldworkers&gt;",'Raw Metadata'!S4,"&lt;/fieldworkers&gt;")</f>
        <v>&lt;fieldworkers&gt;UCLA Student&lt;/fieldworkers&gt;</v>
      </c>
      <c r="J3" s="1" t="str">
        <f>CONCATENATE("&lt;origin&gt;",'Raw Metadata'!T4,"&lt;/origin&gt;")</f>
        <v>&lt;origin&gt;Speakers from Nairobi, Kenya&lt;/origin&gt;</v>
      </c>
      <c r="K3" s="1" t="str">
        <f>CONCATENATE("&lt;speakers&gt;",'Raw Metadata'!V4,"&lt;/speakers&gt;")</f>
        <v>&lt;speakers&gt;N/A&lt;/speakers&gt;</v>
      </c>
      <c r="L3" s="1" t="str">
        <f>CONCATENATE("&lt;filename_audio&gt;",'Raw Metadata'!B4,"&lt;/filename_audio&gt;")</f>
        <v>&lt;filename_audio&gt;kik_conversation_1980_01&lt;/filename_audio&gt;</v>
      </c>
      <c r="M3" s="1" t="str">
        <f>CONCATENATE("&lt;filename_wav&gt;",'Raw Metadata'!C4,"&lt;/filename_wav&gt;")</f>
        <v>&lt;filename_wav&gt;kik_conversation_1980_01.wav&lt;/filename_wav&gt;</v>
      </c>
      <c r="N3" s="1" t="str">
        <f>CONCATENATE("&lt;filename_mp3&gt;",'Raw Metadata'!D4,"&lt;/filename_mp3&gt;")</f>
        <v>&lt;filename_mp3&gt;kik_conversation_1980_01.mp3&lt;/filename_mp3&gt;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&lt;wordlist&gt;kik_conversation_1980_01.html&lt;/wordlist&gt;</v>
      </c>
      <c r="S3" s="1" t="str">
        <f>CONCATENATE("&lt;wordlist_entries&gt;",'Raw Metadata'!F4,"&lt;/wordlist_entries&gt;")</f>
        <v>&lt;wordlist_entries&gt;1 - 153&lt;/wordlist_entries&gt;</v>
      </c>
      <c r="T3" s="1" t="str">
        <f>CONCATENATE("&lt;image_tif&gt;",'Raw Metadata'!I4,"&lt;/image_tif&gt;")</f>
        <v>&lt;image_tif&gt;kik_conversation_1980_01.tif&lt;/image_tif&gt;</v>
      </c>
      <c r="U3" s="1" t="str">
        <f>CONCATENATE("&lt;image_tif2&gt;",'Raw Metadata'!J4,"&lt;/image_tif2&gt;")</f>
        <v>&lt;image_tif2&gt;kik_conversation_1980_02.tif&lt;/image_tif2&gt;</v>
      </c>
      <c r="V3" s="1" t="str">
        <f>CONCATENATE("&lt;image_jpg&gt;",'Raw Metadata'!G4,"&lt;/image_jpg&gt;")</f>
        <v>&lt;image_jpg&gt;kik_conversation_1980_01.jpg&lt;/image_jpg&gt;</v>
      </c>
      <c r="W3" s="1" t="str">
        <f>CONCATENATE("&lt;image_jpg2&gt;",'Raw Metadata'!H4,"&lt;/image_jpg2&gt;")</f>
        <v>&lt;image_jpg2&gt;kik_conversation_1980_02.jpg&lt;/image_jpg2&gt;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&lt;details&gt;kik_record_details.html#1&lt;/details&gt;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&lt;wordlist_no_repetition&gt;kik_conversation_1980_01.html&lt;/wordlist_no_repetition&gt;</v>
      </c>
      <c r="AC3" s="1" t="str">
        <f>CONCATENATE("&lt;link_within_wordlist&gt;",'Raw Metadata'!AD4,"&lt;/link_within_wordlist&gt;")</f>
        <v>&lt;link_within_wordlist&gt;kik_conversation_1980_01.html#1&lt;/link_within_wordlist&gt;</v>
      </c>
      <c r="AD3" s="1" t="s">
        <v>63</v>
      </c>
    </row>
    <row r="4" ht="17.25">
      <c r="A4" s="1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2008-12-18T19:31:25Z</dcterms:modified>
  <cp:category/>
  <cp:version/>
  <cp:contentType/>
  <cp:contentStatus/>
</cp:coreProperties>
</file>