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<sst xmlns="http://schemas.openxmlformats.org/spreadsheetml/2006/main" count="1859" uniqueCount="204">
  <si>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</si>
  <si>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</si>
  <si>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</si>
  <si>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</si>
  <si>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</si>
  <si>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</si>
  <si>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</si>
  <si>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</si>
  <si>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</si>
  <si>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</si>
  <si>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</si>
  <si>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</si>
  <si>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</si>
  <si>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</si>
  <si>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</si>
  <si>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</si>
  <si>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</si>
  <si>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</si>
  <si>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</si>
  <si>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</si>
  <si>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</si>
  <si>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</si>
  <si>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</si>
  <si>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</si>
  <si>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</si>
  <si>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</si>
  <si>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</si>
  <si>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</si>
  <si>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</si>
  <si>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</si>
  <si>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</si>
  <si>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</si>
  <si>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</si>
  <si>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</si>
  <si>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</si>
  <si>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</si>
  <si>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</si>
  <si>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</si>
  <si>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</si>
  <si>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</si>
  <si>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</si>
  <si>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</si>
  <si>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</si>
  <si>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</si>
  <si>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</si>
  <si>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</si>
  <si>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</si>
  <si>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</si>
  <si>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</si>
  <si>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</si>
  <si>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</si>
  <si>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</si>
  <si>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</si>
  <si>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</si>
  <si>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</si>
  <si>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</si>
  <si>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</si>
  <si>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</si>
  <si>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</si>
  <si>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</si>
  <si>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</si>
  <si>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</si>
  <si>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</si>
  <si>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</si>
  <si>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</si>
  <si>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</si>
  <si>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</si>
  <si>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</si>
  <si>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</si>
  <si>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</si>
  <si>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</si>
  <si>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1 - 1</t>
  </si>
  <si>
    <t>gla_word-list_1997_01</t>
  </si>
  <si>
    <t>gla_word-list_1997_02</t>
  </si>
  <si>
    <t>gla_word-list_1997_03</t>
  </si>
  <si>
    <t>gla_word-list_1997_04</t>
  </si>
  <si>
    <t>gla_word-list_1997_05</t>
  </si>
  <si>
    <t>gla_word-list_1997_06</t>
  </si>
  <si>
    <t>gla_word-list_1997_07</t>
  </si>
  <si>
    <t>gla_word-list_1997_08</t>
  </si>
  <si>
    <t>gla_word-list_1997_09</t>
  </si>
  <si>
    <t>gla_word-list_1997_10</t>
  </si>
  <si>
    <t>gla_word-list_1997_11</t>
  </si>
  <si>
    <t>gla_word-list_1997_12</t>
  </si>
  <si>
    <t>gla_word-list_1997_13</t>
  </si>
  <si>
    <t>gla_word-list_1997_14</t>
  </si>
  <si>
    <t>gla_word-list_1997_15</t>
  </si>
  <si>
    <t>gla_word-list_1997_16</t>
  </si>
  <si>
    <t>gla_word-list_1997_17</t>
  </si>
  <si>
    <t>gla_word-list_1997_18</t>
  </si>
  <si>
    <t>gla_word-list_1997_19</t>
  </si>
  <si>
    <t>gla_word-list_1997_20</t>
  </si>
  <si>
    <t>gla_word-list_1997_21</t>
  </si>
  <si>
    <t>gla_word-list_1997_22</t>
  </si>
  <si>
    <t>gla_word-list_1997_23</t>
  </si>
  <si>
    <t>gla_word-list_1997_24</t>
  </si>
  <si>
    <t>gla_word-list_1997_25</t>
  </si>
  <si>
    <t>gla_word-list_1997_26</t>
  </si>
  <si>
    <t>gla_word-list_1997_27</t>
  </si>
  <si>
    <t>gla_word-list_1997_28</t>
  </si>
  <si>
    <t>gla_word-list_1997_29</t>
  </si>
  <si>
    <t>gla_word-list_1997_30</t>
  </si>
  <si>
    <t>gla_word-list_1997_31</t>
  </si>
  <si>
    <t>gla_word-list_1997_32</t>
  </si>
  <si>
    <t>gla_word-list_1997_33</t>
  </si>
  <si>
    <t>gla_word-list_1997_34</t>
  </si>
  <si>
    <t>gla_word-list_1997_35</t>
  </si>
  <si>
    <t>gla_word-list_1997_36</t>
  </si>
  <si>
    <t>gla_word-list_1997_37</t>
  </si>
  <si>
    <t>gla_word-list_1997_38</t>
  </si>
  <si>
    <t>gla_word-list_1997_39</t>
  </si>
  <si>
    <t>gla_word-list_1997_40</t>
  </si>
  <si>
    <t>gla_word-list_1997_41</t>
  </si>
  <si>
    <t>gla_word-list_1997_42</t>
  </si>
  <si>
    <t>gla_word-list_1997_43</t>
  </si>
  <si>
    <t>gla_word-list_1997_44</t>
  </si>
  <si>
    <t>gla_word-list_1997_45</t>
  </si>
  <si>
    <t>gla_word-list_1997_46</t>
  </si>
  <si>
    <t>gla_word-list_1997_47</t>
  </si>
  <si>
    <t>gla_word-list_1997_48</t>
  </si>
  <si>
    <t>gla_word-list_1997_49</t>
  </si>
  <si>
    <t>gla_word-list_1997_50</t>
  </si>
  <si>
    <t>gla_word-list_1997_51</t>
  </si>
  <si>
    <t>gla_word-list_1997_52</t>
  </si>
  <si>
    <t>gla_word-list_1997_53</t>
  </si>
  <si>
    <t>gla_word-list_1997_54</t>
  </si>
  <si>
    <t>gla_word-list_1997_55</t>
  </si>
  <si>
    <t>gla_word-list_1997_56</t>
  </si>
  <si>
    <t>gla_word-list_1997_57</t>
  </si>
  <si>
    <t>gla_word-list_1997_58</t>
  </si>
  <si>
    <t>gla_word-list_1997_59</t>
  </si>
  <si>
    <t>gla_word-list_1997_60</t>
  </si>
  <si>
    <t>gla_word-list_1997_61</t>
  </si>
  <si>
    <t>gla_word-list_1997_62</t>
  </si>
  <si>
    <t>gla_word-list_1997_63</t>
  </si>
  <si>
    <t>gla_word-list_1997_64</t>
  </si>
  <si>
    <t>gla_word-list_1997_65</t>
  </si>
  <si>
    <t>gla_word-list_1997_66</t>
  </si>
  <si>
    <t>gla_word-list_1997_67</t>
  </si>
  <si>
    <t>gla_word-list_1997_68</t>
  </si>
  <si>
    <t>gla_word-list_1997_69</t>
  </si>
  <si>
    <t>gla_word-list_1997_70</t>
  </si>
  <si>
    <t>gla_word-list_1997_71</t>
  </si>
  <si>
    <t>gla_word-list_1997_72</t>
  </si>
  <si>
    <t>gla_word-list_1997_73</t>
  </si>
  <si>
    <t>gla_word-list_1997_74</t>
  </si>
  <si>
    <t>gla_word-list_1997_75</t>
  </si>
  <si>
    <t>gla_word-list_1997_76</t>
  </si>
  <si>
    <t>gla_word-list_1997_77</t>
  </si>
  <si>
    <t>gla_word-list_1997_01.html</t>
  </si>
  <si>
    <t>1 - 38</t>
  </si>
  <si>
    <t>39 - 80</t>
  </si>
  <si>
    <t>81 - 121</t>
  </si>
  <si>
    <t>122 - 160</t>
  </si>
  <si>
    <t>161 - 200</t>
  </si>
  <si>
    <t>201 - 237</t>
  </si>
  <si>
    <t>238 - 268</t>
  </si>
  <si>
    <t>gla_story_1978_01</t>
  </si>
  <si>
    <t>gla_story_1978_01.html</t>
  </si>
  <si>
    <t>gla_word-list_1997_01.jpg</t>
  </si>
  <si>
    <t>gla_word-list_1997_01.tif</t>
  </si>
  <si>
    <t>gla_word-list_1997_02.jpg</t>
  </si>
  <si>
    <t>gla_word-list_1997_02.tif</t>
  </si>
  <si>
    <t>gla_word-list_1997_03.jpg</t>
  </si>
  <si>
    <t>gla_word-list_1997_03.tif</t>
  </si>
  <si>
    <t>gla_word-list_1997_04.jpg</t>
  </si>
  <si>
    <t>gla_word-list_1997_04.tif</t>
  </si>
  <si>
    <t>gla_word-list_1997_05.jpg</t>
  </si>
  <si>
    <t>gla_word-list_1997_05.tif</t>
  </si>
  <si>
    <t>gla_word-list_1997_06.jpg</t>
  </si>
  <si>
    <t>gla_word-list_1997_06.tif</t>
  </si>
  <si>
    <t>gla_word-list_1997_07.jpg</t>
  </si>
  <si>
    <t>gla_word-list_1997_07.tif</t>
  </si>
  <si>
    <t>gla_story_1978_01.jpg</t>
  </si>
  <si>
    <t>gla_story_1978_01.tif</t>
  </si>
  <si>
    <t>Gaelic, Scottish</t>
  </si>
  <si>
    <t>gla</t>
  </si>
  <si>
    <t>Story</t>
  </si>
  <si>
    <t>5 February, 1996</t>
  </si>
  <si>
    <t>Jenny Ladefoged, Peter Ladefoged, Alice Turk, Kevin Hind</t>
  </si>
  <si>
    <t>6 February, 1996</t>
  </si>
  <si>
    <t>7 February, 1996</t>
  </si>
  <si>
    <t>Recording location not specified</t>
  </si>
  <si>
    <t>15 February, 1978</t>
  </si>
  <si>
    <t>Fieldworker not specified</t>
  </si>
  <si>
    <t>DAT tape, 48 kHz</t>
  </si>
  <si>
    <t>Reel Tape</t>
  </si>
  <si>
    <t>Donald MacAulay (Reddy)</t>
  </si>
  <si>
    <t>Donald Macaulay (Rev.)</t>
  </si>
  <si>
    <t>Neil Macaulay</t>
  </si>
  <si>
    <t>Callum Murdo McLean</t>
  </si>
  <si>
    <t>Donald Zachariah Macaulay</t>
  </si>
  <si>
    <t>Annie Macaulay</t>
  </si>
  <si>
    <t>Alasdair Maclennan</t>
  </si>
  <si>
    <t>Floraidh Macdonald</t>
  </si>
  <si>
    <t>Mary Macdonald</t>
  </si>
  <si>
    <t>Mary Macdonald (II)</t>
  </si>
  <si>
    <t>John Grant Maciver</t>
  </si>
  <si>
    <t>Fred Macaulay</t>
  </si>
  <si>
    <t>Speaker from Bernera, Scotland</t>
  </si>
  <si>
    <t>Speaker from Sollas, North Uist, Scotland</t>
  </si>
  <si>
    <t>North Uist dialect</t>
  </si>
  <si>
    <t>Great Bernera, Lewis, Outer Hebrides, Scotland</t>
  </si>
  <si>
    <t>Great Bernera dialect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</si>
</sst>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 topLeftCell="A1">
      <selection activeCell="A3" sqref="A3:BH139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175</v>
      </c>
    </row>
    <row r="3" spans="2:30" ht="17.25">
      <c r="B3" s="1" t="s">
        <v>1</v>
      </c>
      <c r="C3" s="1" t="s">
        <v>2</v>
      </c>
      <c r="D3" s="1" t="s">
        <v>3</v>
      </c>
      <c r="E3" s="1" t="s">
        <v>70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67</v>
      </c>
      <c r="U3" s="1" t="s">
        <v>66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72</v>
      </c>
      <c r="C4" s="1" t="str">
        <f>CONCATENATE(B4,".wav")</f>
        <v>gla_word-list_1997_01.wav</v>
      </c>
      <c r="D4" s="1" t="str">
        <f>CONCATENATE(B4,".mp3")</f>
        <v>gla_word-list_1997_01.mp3</v>
      </c>
      <c r="E4" s="1" t="s">
        <v>149</v>
      </c>
      <c r="F4" s="2" t="s">
        <v>150</v>
      </c>
      <c r="G4" s="1" t="s">
        <v>159</v>
      </c>
      <c r="I4" s="1" t="s">
        <v>160</v>
      </c>
      <c r="K4" s="1" t="s">
        <v>27</v>
      </c>
      <c r="L4" s="1" t="s">
        <v>27</v>
      </c>
      <c r="M4" s="1" t="str">
        <f>CONCATENATE("gla_record_details.html#",A4)</f>
        <v>gla_record_details.html#1</v>
      </c>
      <c r="N4" s="1" t="s">
        <v>175</v>
      </c>
      <c r="O4" s="1" t="s">
        <v>176</v>
      </c>
      <c r="P4" s="1" t="s">
        <v>28</v>
      </c>
      <c r="Q4" s="1" t="s">
        <v>202</v>
      </c>
      <c r="R4" s="1" t="s">
        <v>178</v>
      </c>
      <c r="S4" s="1" t="s">
        <v>179</v>
      </c>
      <c r="T4" s="1" t="s">
        <v>199</v>
      </c>
      <c r="U4" s="1" t="s">
        <v>203</v>
      </c>
      <c r="V4" s="1" t="s">
        <v>187</v>
      </c>
      <c r="W4" s="1" t="s">
        <v>29</v>
      </c>
      <c r="X4" s="1" t="s">
        <v>30</v>
      </c>
      <c r="Y4" s="1" t="s">
        <v>185</v>
      </c>
      <c r="Z4" s="1" t="s">
        <v>31</v>
      </c>
      <c r="AA4" s="1" t="s">
        <v>65</v>
      </c>
      <c r="AB4" s="1" t="str">
        <f>G4</f>
        <v>gla_word-list_1997_01.jpg</v>
      </c>
      <c r="AC4" s="3">
        <v>1</v>
      </c>
      <c r="AD4" s="1" t="str">
        <f>CONCATENATE(E4,"#",AC4)</f>
        <v>gla_word-list_1997_01.html#1</v>
      </c>
    </row>
    <row r="5" spans="1:30" ht="17.25">
      <c r="A5" s="1">
        <v>2</v>
      </c>
      <c r="B5" s="1" t="s">
        <v>73</v>
      </c>
      <c r="C5" s="1" t="str">
        <f aca="true" t="shared" si="0" ref="C5:C68">CONCATENATE(B5,".wav")</f>
        <v>gla_word-list_1997_02.wav</v>
      </c>
      <c r="D5" s="1" t="str">
        <f aca="true" t="shared" si="1" ref="D5:D68">CONCATENATE(B5,".mp3")</f>
        <v>gla_word-list_1997_02.mp3</v>
      </c>
      <c r="E5" s="1" t="s">
        <v>149</v>
      </c>
      <c r="F5" s="2" t="s">
        <v>151</v>
      </c>
      <c r="G5" s="1" t="s">
        <v>161</v>
      </c>
      <c r="I5" s="1" t="s">
        <v>162</v>
      </c>
      <c r="K5" s="1" t="s">
        <v>27</v>
      </c>
      <c r="L5" s="1" t="s">
        <v>27</v>
      </c>
      <c r="M5" s="1" t="str">
        <f aca="true" t="shared" si="2" ref="M5:M68">CONCATENATE("gla_record_details.html#",A5)</f>
        <v>gla_record_details.html#2</v>
      </c>
      <c r="N5" s="1" t="s">
        <v>175</v>
      </c>
      <c r="O5" s="1" t="s">
        <v>176</v>
      </c>
      <c r="P5" s="1" t="s">
        <v>28</v>
      </c>
      <c r="Q5" s="1" t="s">
        <v>202</v>
      </c>
      <c r="R5" s="1" t="s">
        <v>178</v>
      </c>
      <c r="S5" s="1" t="s">
        <v>179</v>
      </c>
      <c r="T5" s="1" t="s">
        <v>199</v>
      </c>
      <c r="U5" s="1" t="s">
        <v>203</v>
      </c>
      <c r="V5" s="1" t="s">
        <v>187</v>
      </c>
      <c r="W5" s="1" t="s">
        <v>29</v>
      </c>
      <c r="X5" s="1" t="s">
        <v>30</v>
      </c>
      <c r="Y5" s="1" t="s">
        <v>185</v>
      </c>
      <c r="Z5" s="1" t="s">
        <v>31</v>
      </c>
      <c r="AA5" s="1" t="s">
        <v>65</v>
      </c>
      <c r="AC5" s="3">
        <v>39</v>
      </c>
      <c r="AD5" s="1" t="str">
        <f aca="true" t="shared" si="3" ref="AD5:AD68">CONCATENATE(E5,"#",AC5)</f>
        <v>gla_word-list_1997_01.html#39</v>
      </c>
    </row>
    <row r="6" spans="1:30" ht="17.25">
      <c r="A6" s="1">
        <v>3</v>
      </c>
      <c r="B6" s="1" t="s">
        <v>74</v>
      </c>
      <c r="C6" s="1" t="str">
        <f t="shared" si="0"/>
        <v>gla_word-list_1997_03.wav</v>
      </c>
      <c r="D6" s="1" t="str">
        <f t="shared" si="1"/>
        <v>gla_word-list_1997_03.mp3</v>
      </c>
      <c r="E6" s="1" t="s">
        <v>149</v>
      </c>
      <c r="F6" s="2" t="s">
        <v>152</v>
      </c>
      <c r="G6" s="1" t="s">
        <v>163</v>
      </c>
      <c r="I6" s="1" t="s">
        <v>164</v>
      </c>
      <c r="K6" s="1" t="s">
        <v>27</v>
      </c>
      <c r="L6" s="1" t="s">
        <v>27</v>
      </c>
      <c r="M6" s="1" t="str">
        <f t="shared" si="2"/>
        <v>gla_record_details.html#3</v>
      </c>
      <c r="N6" s="1" t="s">
        <v>175</v>
      </c>
      <c r="O6" s="1" t="s">
        <v>176</v>
      </c>
      <c r="P6" s="1" t="s">
        <v>28</v>
      </c>
      <c r="Q6" s="1" t="s">
        <v>202</v>
      </c>
      <c r="R6" s="1" t="s">
        <v>178</v>
      </c>
      <c r="S6" s="1" t="s">
        <v>179</v>
      </c>
      <c r="T6" s="1" t="s">
        <v>199</v>
      </c>
      <c r="U6" s="1" t="s">
        <v>203</v>
      </c>
      <c r="V6" s="1" t="s">
        <v>187</v>
      </c>
      <c r="W6" s="1" t="s">
        <v>29</v>
      </c>
      <c r="X6" s="1" t="s">
        <v>30</v>
      </c>
      <c r="Y6" s="1" t="s">
        <v>185</v>
      </c>
      <c r="Z6" s="1" t="s">
        <v>31</v>
      </c>
      <c r="AA6" s="1" t="s">
        <v>65</v>
      </c>
      <c r="AC6" s="3">
        <v>81</v>
      </c>
      <c r="AD6" s="1" t="str">
        <f t="shared" si="3"/>
        <v>gla_word-list_1997_01.html#81</v>
      </c>
    </row>
    <row r="7" spans="1:30" ht="17.25">
      <c r="A7" s="1">
        <v>4</v>
      </c>
      <c r="B7" s="1" t="s">
        <v>75</v>
      </c>
      <c r="C7" s="1" t="str">
        <f t="shared" si="0"/>
        <v>gla_word-list_1997_04.wav</v>
      </c>
      <c r="D7" s="1" t="str">
        <f t="shared" si="1"/>
        <v>gla_word-list_1997_04.mp3</v>
      </c>
      <c r="E7" s="1" t="s">
        <v>149</v>
      </c>
      <c r="F7" s="2" t="s">
        <v>153</v>
      </c>
      <c r="G7" s="1" t="s">
        <v>165</v>
      </c>
      <c r="I7" s="1" t="s">
        <v>166</v>
      </c>
      <c r="K7" s="1" t="s">
        <v>27</v>
      </c>
      <c r="L7" s="1" t="s">
        <v>27</v>
      </c>
      <c r="M7" s="1" t="str">
        <f t="shared" si="2"/>
        <v>gla_record_details.html#4</v>
      </c>
      <c r="N7" s="1" t="s">
        <v>175</v>
      </c>
      <c r="O7" s="1" t="s">
        <v>176</v>
      </c>
      <c r="P7" s="1" t="s">
        <v>28</v>
      </c>
      <c r="Q7" s="1" t="s">
        <v>202</v>
      </c>
      <c r="R7" s="1" t="s">
        <v>178</v>
      </c>
      <c r="S7" s="1" t="s">
        <v>179</v>
      </c>
      <c r="T7" s="1" t="s">
        <v>199</v>
      </c>
      <c r="U7" s="1" t="s">
        <v>203</v>
      </c>
      <c r="V7" s="1" t="s">
        <v>187</v>
      </c>
      <c r="W7" s="1" t="s">
        <v>29</v>
      </c>
      <c r="X7" s="1" t="s">
        <v>30</v>
      </c>
      <c r="Y7" s="1" t="s">
        <v>185</v>
      </c>
      <c r="Z7" s="1" t="s">
        <v>31</v>
      </c>
      <c r="AA7" s="1" t="s">
        <v>65</v>
      </c>
      <c r="AC7" s="3">
        <v>122</v>
      </c>
      <c r="AD7" s="1" t="str">
        <f t="shared" si="3"/>
        <v>gla_word-list_1997_01.html#122</v>
      </c>
    </row>
    <row r="8" spans="1:30" ht="17.25">
      <c r="A8" s="1">
        <v>5</v>
      </c>
      <c r="B8" s="1" t="s">
        <v>76</v>
      </c>
      <c r="C8" s="1" t="str">
        <f t="shared" si="0"/>
        <v>gla_word-list_1997_05.wav</v>
      </c>
      <c r="D8" s="1" t="str">
        <f t="shared" si="1"/>
        <v>gla_word-list_1997_05.mp3</v>
      </c>
      <c r="E8" s="1" t="s">
        <v>149</v>
      </c>
      <c r="F8" s="2" t="s">
        <v>154</v>
      </c>
      <c r="G8" s="1" t="s">
        <v>167</v>
      </c>
      <c r="I8" s="1" t="s">
        <v>168</v>
      </c>
      <c r="K8" s="1" t="s">
        <v>27</v>
      </c>
      <c r="L8" s="1" t="s">
        <v>27</v>
      </c>
      <c r="M8" s="1" t="str">
        <f t="shared" si="2"/>
        <v>gla_record_details.html#5</v>
      </c>
      <c r="N8" s="1" t="s">
        <v>175</v>
      </c>
      <c r="O8" s="1" t="s">
        <v>176</v>
      </c>
      <c r="P8" s="1" t="s">
        <v>28</v>
      </c>
      <c r="Q8" s="1" t="s">
        <v>202</v>
      </c>
      <c r="R8" s="1" t="s">
        <v>178</v>
      </c>
      <c r="S8" s="1" t="s">
        <v>179</v>
      </c>
      <c r="T8" s="1" t="s">
        <v>199</v>
      </c>
      <c r="U8" s="1" t="s">
        <v>203</v>
      </c>
      <c r="V8" s="1" t="s">
        <v>187</v>
      </c>
      <c r="W8" s="1" t="s">
        <v>29</v>
      </c>
      <c r="X8" s="1" t="s">
        <v>30</v>
      </c>
      <c r="Y8" s="1" t="s">
        <v>185</v>
      </c>
      <c r="Z8" s="1" t="s">
        <v>31</v>
      </c>
      <c r="AA8" s="1" t="s">
        <v>65</v>
      </c>
      <c r="AC8" s="3">
        <v>161</v>
      </c>
      <c r="AD8" s="1" t="str">
        <f t="shared" si="3"/>
        <v>gla_word-list_1997_01.html#161</v>
      </c>
    </row>
    <row r="9" spans="1:30" ht="17.25">
      <c r="A9" s="1">
        <v>6</v>
      </c>
      <c r="B9" s="1" t="s">
        <v>77</v>
      </c>
      <c r="C9" s="1" t="str">
        <f t="shared" si="0"/>
        <v>gla_word-list_1997_06.wav</v>
      </c>
      <c r="D9" s="1" t="str">
        <f t="shared" si="1"/>
        <v>gla_word-list_1997_06.mp3</v>
      </c>
      <c r="E9" s="1" t="s">
        <v>149</v>
      </c>
      <c r="F9" s="2" t="s">
        <v>155</v>
      </c>
      <c r="G9" s="1" t="s">
        <v>169</v>
      </c>
      <c r="I9" s="1" t="s">
        <v>170</v>
      </c>
      <c r="K9" s="1" t="s">
        <v>27</v>
      </c>
      <c r="L9" s="1" t="s">
        <v>27</v>
      </c>
      <c r="M9" s="1" t="str">
        <f t="shared" si="2"/>
        <v>gla_record_details.html#6</v>
      </c>
      <c r="N9" s="1" t="s">
        <v>175</v>
      </c>
      <c r="O9" s="1" t="s">
        <v>176</v>
      </c>
      <c r="P9" s="1" t="s">
        <v>28</v>
      </c>
      <c r="Q9" s="1" t="s">
        <v>202</v>
      </c>
      <c r="R9" s="1" t="s">
        <v>178</v>
      </c>
      <c r="S9" s="1" t="s">
        <v>179</v>
      </c>
      <c r="T9" s="1" t="s">
        <v>199</v>
      </c>
      <c r="U9" s="1" t="s">
        <v>203</v>
      </c>
      <c r="V9" s="1" t="s">
        <v>187</v>
      </c>
      <c r="W9" s="1" t="s">
        <v>29</v>
      </c>
      <c r="X9" s="1" t="s">
        <v>30</v>
      </c>
      <c r="Y9" s="1" t="s">
        <v>185</v>
      </c>
      <c r="Z9" s="1" t="s">
        <v>31</v>
      </c>
      <c r="AA9" s="1" t="s">
        <v>65</v>
      </c>
      <c r="AC9" s="3">
        <v>201</v>
      </c>
      <c r="AD9" s="1" t="str">
        <f t="shared" si="3"/>
        <v>gla_word-list_1997_01.html#201</v>
      </c>
    </row>
    <row r="10" spans="1:30" ht="17.25">
      <c r="A10" s="1">
        <v>7</v>
      </c>
      <c r="B10" s="1" t="s">
        <v>78</v>
      </c>
      <c r="C10" s="1" t="str">
        <f t="shared" si="0"/>
        <v>gla_word-list_1997_07.wav</v>
      </c>
      <c r="D10" s="1" t="str">
        <f t="shared" si="1"/>
        <v>gla_word-list_1997_07.mp3</v>
      </c>
      <c r="E10" s="1" t="s">
        <v>149</v>
      </c>
      <c r="F10" s="2" t="s">
        <v>156</v>
      </c>
      <c r="G10" s="1" t="s">
        <v>171</v>
      </c>
      <c r="I10" s="1" t="s">
        <v>172</v>
      </c>
      <c r="K10" s="1" t="s">
        <v>27</v>
      </c>
      <c r="L10" s="1" t="s">
        <v>27</v>
      </c>
      <c r="M10" s="1" t="str">
        <f t="shared" si="2"/>
        <v>gla_record_details.html#7</v>
      </c>
      <c r="N10" s="1" t="s">
        <v>175</v>
      </c>
      <c r="O10" s="1" t="s">
        <v>176</v>
      </c>
      <c r="P10" s="1" t="s">
        <v>28</v>
      </c>
      <c r="Q10" s="1" t="s">
        <v>202</v>
      </c>
      <c r="R10" s="1" t="s">
        <v>178</v>
      </c>
      <c r="S10" s="1" t="s">
        <v>179</v>
      </c>
      <c r="T10" s="1" t="s">
        <v>199</v>
      </c>
      <c r="U10" s="1" t="s">
        <v>203</v>
      </c>
      <c r="V10" s="1" t="s">
        <v>187</v>
      </c>
      <c r="W10" s="1" t="s">
        <v>29</v>
      </c>
      <c r="X10" s="1" t="s">
        <v>30</v>
      </c>
      <c r="Y10" s="1" t="s">
        <v>185</v>
      </c>
      <c r="Z10" s="1" t="s">
        <v>31</v>
      </c>
      <c r="AA10" s="1" t="s">
        <v>65</v>
      </c>
      <c r="AC10" s="3">
        <v>238</v>
      </c>
      <c r="AD10" s="1" t="str">
        <f t="shared" si="3"/>
        <v>gla_word-list_1997_01.html#238</v>
      </c>
    </row>
    <row r="11" spans="1:30" ht="17.25">
      <c r="A11" s="1">
        <v>8</v>
      </c>
      <c r="B11" s="1" t="s">
        <v>79</v>
      </c>
      <c r="C11" s="1" t="str">
        <f t="shared" si="0"/>
        <v>gla_word-list_1997_08.wav</v>
      </c>
      <c r="D11" s="1" t="str">
        <f t="shared" si="1"/>
        <v>gla_word-list_1997_08.mp3</v>
      </c>
      <c r="E11" s="1" t="s">
        <v>149</v>
      </c>
      <c r="F11" s="2" t="s">
        <v>150</v>
      </c>
      <c r="G11" s="1" t="s">
        <v>159</v>
      </c>
      <c r="I11" s="1" t="s">
        <v>160</v>
      </c>
      <c r="K11" s="1" t="s">
        <v>27</v>
      </c>
      <c r="L11" s="1" t="s">
        <v>27</v>
      </c>
      <c r="M11" s="1" t="str">
        <f t="shared" si="2"/>
        <v>gla_record_details.html#8</v>
      </c>
      <c r="N11" s="1" t="s">
        <v>175</v>
      </c>
      <c r="O11" s="1" t="s">
        <v>176</v>
      </c>
      <c r="P11" s="1" t="s">
        <v>28</v>
      </c>
      <c r="Q11" s="1" t="s">
        <v>202</v>
      </c>
      <c r="R11" s="1" t="s">
        <v>178</v>
      </c>
      <c r="S11" s="1" t="s">
        <v>179</v>
      </c>
      <c r="T11" s="1" t="s">
        <v>199</v>
      </c>
      <c r="U11" s="1" t="s">
        <v>203</v>
      </c>
      <c r="V11" s="1" t="s">
        <v>188</v>
      </c>
      <c r="W11" s="1" t="s">
        <v>29</v>
      </c>
      <c r="X11" s="1" t="s">
        <v>30</v>
      </c>
      <c r="Y11" s="1" t="s">
        <v>185</v>
      </c>
      <c r="Z11" s="1" t="s">
        <v>31</v>
      </c>
      <c r="AA11" s="1" t="s">
        <v>65</v>
      </c>
      <c r="AB11" s="1" t="str">
        <f>G11</f>
        <v>gla_word-list_1997_01.jpg</v>
      </c>
      <c r="AC11" s="3">
        <v>1</v>
      </c>
      <c r="AD11" s="1" t="str">
        <f t="shared" si="3"/>
        <v>gla_word-list_1997_01.html#1</v>
      </c>
    </row>
    <row r="12" spans="1:30" ht="17.25">
      <c r="A12" s="1">
        <v>9</v>
      </c>
      <c r="B12" s="1" t="s">
        <v>80</v>
      </c>
      <c r="C12" s="1" t="str">
        <f t="shared" si="0"/>
        <v>gla_word-list_1997_09.wav</v>
      </c>
      <c r="D12" s="1" t="str">
        <f t="shared" si="1"/>
        <v>gla_word-list_1997_09.mp3</v>
      </c>
      <c r="E12" s="1" t="s">
        <v>149</v>
      </c>
      <c r="F12" s="2" t="s">
        <v>151</v>
      </c>
      <c r="G12" s="1" t="s">
        <v>161</v>
      </c>
      <c r="I12" s="1" t="s">
        <v>162</v>
      </c>
      <c r="K12" s="1" t="s">
        <v>27</v>
      </c>
      <c r="L12" s="1" t="s">
        <v>27</v>
      </c>
      <c r="M12" s="1" t="str">
        <f t="shared" si="2"/>
        <v>gla_record_details.html#9</v>
      </c>
      <c r="N12" s="1" t="s">
        <v>175</v>
      </c>
      <c r="O12" s="1" t="s">
        <v>176</v>
      </c>
      <c r="P12" s="1" t="s">
        <v>28</v>
      </c>
      <c r="Q12" s="1" t="s">
        <v>202</v>
      </c>
      <c r="R12" s="1" t="s">
        <v>178</v>
      </c>
      <c r="S12" s="1" t="s">
        <v>179</v>
      </c>
      <c r="T12" s="1" t="s">
        <v>199</v>
      </c>
      <c r="U12" s="1" t="s">
        <v>203</v>
      </c>
      <c r="V12" s="1" t="s">
        <v>188</v>
      </c>
      <c r="W12" s="1" t="s">
        <v>29</v>
      </c>
      <c r="X12" s="1" t="s">
        <v>30</v>
      </c>
      <c r="Y12" s="1" t="s">
        <v>185</v>
      </c>
      <c r="Z12" s="1" t="s">
        <v>31</v>
      </c>
      <c r="AA12" s="1" t="s">
        <v>65</v>
      </c>
      <c r="AC12" s="3">
        <v>39</v>
      </c>
      <c r="AD12" s="1" t="str">
        <f t="shared" si="3"/>
        <v>gla_word-list_1997_01.html#39</v>
      </c>
    </row>
    <row r="13" spans="1:30" ht="17.25">
      <c r="A13" s="1">
        <v>10</v>
      </c>
      <c r="B13" s="1" t="s">
        <v>81</v>
      </c>
      <c r="C13" s="1" t="str">
        <f t="shared" si="0"/>
        <v>gla_word-list_1997_10.wav</v>
      </c>
      <c r="D13" s="1" t="str">
        <f t="shared" si="1"/>
        <v>gla_word-list_1997_10.mp3</v>
      </c>
      <c r="E13" s="1" t="s">
        <v>149</v>
      </c>
      <c r="F13" s="2" t="s">
        <v>152</v>
      </c>
      <c r="G13" s="1" t="s">
        <v>163</v>
      </c>
      <c r="I13" s="1" t="s">
        <v>164</v>
      </c>
      <c r="K13" s="1" t="s">
        <v>27</v>
      </c>
      <c r="L13" s="1" t="s">
        <v>27</v>
      </c>
      <c r="M13" s="1" t="str">
        <f t="shared" si="2"/>
        <v>gla_record_details.html#10</v>
      </c>
      <c r="N13" s="1" t="s">
        <v>175</v>
      </c>
      <c r="O13" s="1" t="s">
        <v>176</v>
      </c>
      <c r="P13" s="1" t="s">
        <v>28</v>
      </c>
      <c r="Q13" s="1" t="s">
        <v>202</v>
      </c>
      <c r="R13" s="1" t="s">
        <v>178</v>
      </c>
      <c r="S13" s="1" t="s">
        <v>179</v>
      </c>
      <c r="T13" s="1" t="s">
        <v>199</v>
      </c>
      <c r="U13" s="1" t="s">
        <v>203</v>
      </c>
      <c r="V13" s="1" t="s">
        <v>188</v>
      </c>
      <c r="W13" s="1" t="s">
        <v>29</v>
      </c>
      <c r="X13" s="1" t="s">
        <v>30</v>
      </c>
      <c r="Y13" s="1" t="s">
        <v>185</v>
      </c>
      <c r="Z13" s="1" t="s">
        <v>31</v>
      </c>
      <c r="AA13" s="1" t="s">
        <v>65</v>
      </c>
      <c r="AC13" s="3">
        <v>81</v>
      </c>
      <c r="AD13" s="1" t="str">
        <f t="shared" si="3"/>
        <v>gla_word-list_1997_01.html#81</v>
      </c>
    </row>
    <row r="14" spans="1:30" ht="17.25">
      <c r="A14" s="1">
        <v>11</v>
      </c>
      <c r="B14" s="1" t="s">
        <v>82</v>
      </c>
      <c r="C14" s="1" t="str">
        <f t="shared" si="0"/>
        <v>gla_word-list_1997_11.wav</v>
      </c>
      <c r="D14" s="1" t="str">
        <f t="shared" si="1"/>
        <v>gla_word-list_1997_11.mp3</v>
      </c>
      <c r="E14" s="1" t="s">
        <v>149</v>
      </c>
      <c r="F14" s="2" t="s">
        <v>153</v>
      </c>
      <c r="G14" s="1" t="s">
        <v>165</v>
      </c>
      <c r="I14" s="1" t="s">
        <v>166</v>
      </c>
      <c r="K14" s="1" t="s">
        <v>27</v>
      </c>
      <c r="L14" s="1" t="s">
        <v>27</v>
      </c>
      <c r="M14" s="1" t="str">
        <f t="shared" si="2"/>
        <v>gla_record_details.html#11</v>
      </c>
      <c r="N14" s="1" t="s">
        <v>175</v>
      </c>
      <c r="O14" s="1" t="s">
        <v>176</v>
      </c>
      <c r="P14" s="1" t="s">
        <v>28</v>
      </c>
      <c r="Q14" s="1" t="s">
        <v>202</v>
      </c>
      <c r="R14" s="1" t="s">
        <v>178</v>
      </c>
      <c r="S14" s="1" t="s">
        <v>179</v>
      </c>
      <c r="T14" s="1" t="s">
        <v>199</v>
      </c>
      <c r="U14" s="1" t="s">
        <v>203</v>
      </c>
      <c r="V14" s="1" t="s">
        <v>188</v>
      </c>
      <c r="W14" s="1" t="s">
        <v>29</v>
      </c>
      <c r="X14" s="1" t="s">
        <v>30</v>
      </c>
      <c r="Y14" s="1" t="s">
        <v>185</v>
      </c>
      <c r="Z14" s="1" t="s">
        <v>31</v>
      </c>
      <c r="AA14" s="1" t="s">
        <v>65</v>
      </c>
      <c r="AC14" s="3">
        <v>122</v>
      </c>
      <c r="AD14" s="1" t="str">
        <f t="shared" si="3"/>
        <v>gla_word-list_1997_01.html#122</v>
      </c>
    </row>
    <row r="15" spans="1:30" ht="17.25">
      <c r="A15" s="1">
        <v>12</v>
      </c>
      <c r="B15" s="1" t="s">
        <v>83</v>
      </c>
      <c r="C15" s="1" t="str">
        <f t="shared" si="0"/>
        <v>gla_word-list_1997_12.wav</v>
      </c>
      <c r="D15" s="1" t="str">
        <f t="shared" si="1"/>
        <v>gla_word-list_1997_12.mp3</v>
      </c>
      <c r="E15" s="1" t="s">
        <v>149</v>
      </c>
      <c r="F15" s="2" t="s">
        <v>154</v>
      </c>
      <c r="G15" s="1" t="s">
        <v>167</v>
      </c>
      <c r="I15" s="1" t="s">
        <v>168</v>
      </c>
      <c r="K15" s="1" t="s">
        <v>27</v>
      </c>
      <c r="L15" s="1" t="s">
        <v>27</v>
      </c>
      <c r="M15" s="1" t="str">
        <f t="shared" si="2"/>
        <v>gla_record_details.html#12</v>
      </c>
      <c r="N15" s="1" t="s">
        <v>175</v>
      </c>
      <c r="O15" s="1" t="s">
        <v>176</v>
      </c>
      <c r="P15" s="1" t="s">
        <v>28</v>
      </c>
      <c r="Q15" s="1" t="s">
        <v>202</v>
      </c>
      <c r="R15" s="1" t="s">
        <v>178</v>
      </c>
      <c r="S15" s="1" t="s">
        <v>179</v>
      </c>
      <c r="T15" s="1" t="s">
        <v>199</v>
      </c>
      <c r="U15" s="1" t="s">
        <v>203</v>
      </c>
      <c r="V15" s="1" t="s">
        <v>188</v>
      </c>
      <c r="W15" s="1" t="s">
        <v>29</v>
      </c>
      <c r="X15" s="1" t="s">
        <v>30</v>
      </c>
      <c r="Y15" s="1" t="s">
        <v>185</v>
      </c>
      <c r="Z15" s="1" t="s">
        <v>31</v>
      </c>
      <c r="AA15" s="1" t="s">
        <v>65</v>
      </c>
      <c r="AC15" s="3">
        <v>161</v>
      </c>
      <c r="AD15" s="1" t="str">
        <f t="shared" si="3"/>
        <v>gla_word-list_1997_01.html#161</v>
      </c>
    </row>
    <row r="16" spans="1:30" ht="17.25">
      <c r="A16" s="1">
        <v>13</v>
      </c>
      <c r="B16" s="1" t="s">
        <v>84</v>
      </c>
      <c r="C16" s="1" t="str">
        <f t="shared" si="0"/>
        <v>gla_word-list_1997_13.wav</v>
      </c>
      <c r="D16" s="1" t="str">
        <f t="shared" si="1"/>
        <v>gla_word-list_1997_13.mp3</v>
      </c>
      <c r="E16" s="1" t="s">
        <v>149</v>
      </c>
      <c r="F16" s="2" t="s">
        <v>155</v>
      </c>
      <c r="G16" s="1" t="s">
        <v>169</v>
      </c>
      <c r="I16" s="1" t="s">
        <v>170</v>
      </c>
      <c r="K16" s="1" t="s">
        <v>27</v>
      </c>
      <c r="L16" s="1" t="s">
        <v>27</v>
      </c>
      <c r="M16" s="1" t="str">
        <f t="shared" si="2"/>
        <v>gla_record_details.html#13</v>
      </c>
      <c r="N16" s="1" t="s">
        <v>175</v>
      </c>
      <c r="O16" s="1" t="s">
        <v>176</v>
      </c>
      <c r="P16" s="1" t="s">
        <v>28</v>
      </c>
      <c r="Q16" s="1" t="s">
        <v>202</v>
      </c>
      <c r="R16" s="1" t="s">
        <v>178</v>
      </c>
      <c r="S16" s="1" t="s">
        <v>179</v>
      </c>
      <c r="T16" s="1" t="s">
        <v>199</v>
      </c>
      <c r="U16" s="1" t="s">
        <v>203</v>
      </c>
      <c r="V16" s="1" t="s">
        <v>188</v>
      </c>
      <c r="W16" s="1" t="s">
        <v>29</v>
      </c>
      <c r="X16" s="1" t="s">
        <v>30</v>
      </c>
      <c r="Y16" s="1" t="s">
        <v>185</v>
      </c>
      <c r="Z16" s="1" t="s">
        <v>31</v>
      </c>
      <c r="AA16" s="1" t="s">
        <v>65</v>
      </c>
      <c r="AC16" s="3">
        <v>201</v>
      </c>
      <c r="AD16" s="1" t="str">
        <f t="shared" si="3"/>
        <v>gla_word-list_1997_01.html#201</v>
      </c>
    </row>
    <row r="17" spans="1:30" ht="17.25">
      <c r="A17" s="1">
        <v>14</v>
      </c>
      <c r="B17" s="1" t="s">
        <v>85</v>
      </c>
      <c r="C17" s="1" t="str">
        <f t="shared" si="0"/>
        <v>gla_word-list_1997_14.wav</v>
      </c>
      <c r="D17" s="1" t="str">
        <f t="shared" si="1"/>
        <v>gla_word-list_1997_14.mp3</v>
      </c>
      <c r="E17" s="1" t="s">
        <v>149</v>
      </c>
      <c r="F17" s="2" t="s">
        <v>156</v>
      </c>
      <c r="G17" s="1" t="s">
        <v>171</v>
      </c>
      <c r="I17" s="1" t="s">
        <v>172</v>
      </c>
      <c r="K17" s="1" t="s">
        <v>27</v>
      </c>
      <c r="L17" s="1" t="s">
        <v>27</v>
      </c>
      <c r="M17" s="1" t="str">
        <f t="shared" si="2"/>
        <v>gla_record_details.html#14</v>
      </c>
      <c r="N17" s="1" t="s">
        <v>175</v>
      </c>
      <c r="O17" s="1" t="s">
        <v>176</v>
      </c>
      <c r="P17" s="1" t="s">
        <v>28</v>
      </c>
      <c r="Q17" s="1" t="s">
        <v>202</v>
      </c>
      <c r="R17" s="1" t="s">
        <v>178</v>
      </c>
      <c r="S17" s="1" t="s">
        <v>179</v>
      </c>
      <c r="T17" s="1" t="s">
        <v>199</v>
      </c>
      <c r="U17" s="1" t="s">
        <v>203</v>
      </c>
      <c r="V17" s="1" t="s">
        <v>188</v>
      </c>
      <c r="W17" s="1" t="s">
        <v>29</v>
      </c>
      <c r="X17" s="1" t="s">
        <v>30</v>
      </c>
      <c r="Y17" s="1" t="s">
        <v>185</v>
      </c>
      <c r="Z17" s="1" t="s">
        <v>31</v>
      </c>
      <c r="AA17" s="1" t="s">
        <v>65</v>
      </c>
      <c r="AC17" s="3">
        <v>238</v>
      </c>
      <c r="AD17" s="1" t="str">
        <f t="shared" si="3"/>
        <v>gla_word-list_1997_01.html#238</v>
      </c>
    </row>
    <row r="18" spans="1:30" ht="17.25">
      <c r="A18" s="1">
        <v>15</v>
      </c>
      <c r="B18" s="1" t="s">
        <v>86</v>
      </c>
      <c r="C18" s="1" t="str">
        <f t="shared" si="0"/>
        <v>gla_word-list_1997_15.wav</v>
      </c>
      <c r="D18" s="1" t="str">
        <f t="shared" si="1"/>
        <v>gla_word-list_1997_15.mp3</v>
      </c>
      <c r="E18" s="1" t="s">
        <v>149</v>
      </c>
      <c r="F18" s="2" t="s">
        <v>150</v>
      </c>
      <c r="G18" s="1" t="s">
        <v>159</v>
      </c>
      <c r="I18" s="1" t="s">
        <v>160</v>
      </c>
      <c r="K18" s="1" t="s">
        <v>27</v>
      </c>
      <c r="L18" s="1" t="s">
        <v>27</v>
      </c>
      <c r="M18" s="1" t="str">
        <f t="shared" si="2"/>
        <v>gla_record_details.html#15</v>
      </c>
      <c r="N18" s="1" t="s">
        <v>175</v>
      </c>
      <c r="O18" s="1" t="s">
        <v>176</v>
      </c>
      <c r="P18" s="1" t="s">
        <v>28</v>
      </c>
      <c r="Q18" s="1" t="s">
        <v>202</v>
      </c>
      <c r="R18" s="1" t="s">
        <v>178</v>
      </c>
      <c r="S18" s="1" t="s">
        <v>179</v>
      </c>
      <c r="T18" s="1" t="s">
        <v>199</v>
      </c>
      <c r="U18" s="1" t="s">
        <v>203</v>
      </c>
      <c r="V18" s="1" t="s">
        <v>189</v>
      </c>
      <c r="W18" s="1" t="s">
        <v>29</v>
      </c>
      <c r="X18" s="1" t="s">
        <v>30</v>
      </c>
      <c r="Y18" s="1" t="s">
        <v>185</v>
      </c>
      <c r="Z18" s="1" t="s">
        <v>31</v>
      </c>
      <c r="AA18" s="1" t="s">
        <v>65</v>
      </c>
      <c r="AB18" s="1" t="str">
        <f>G18</f>
        <v>gla_word-list_1997_01.jpg</v>
      </c>
      <c r="AC18" s="3">
        <v>1</v>
      </c>
      <c r="AD18" s="1" t="str">
        <f t="shared" si="3"/>
        <v>gla_word-list_1997_01.html#1</v>
      </c>
    </row>
    <row r="19" spans="1:30" ht="17.25">
      <c r="A19" s="1">
        <v>16</v>
      </c>
      <c r="B19" s="1" t="s">
        <v>87</v>
      </c>
      <c r="C19" s="1" t="str">
        <f t="shared" si="0"/>
        <v>gla_word-list_1997_16.wav</v>
      </c>
      <c r="D19" s="1" t="str">
        <f t="shared" si="1"/>
        <v>gla_word-list_1997_16.mp3</v>
      </c>
      <c r="E19" s="1" t="s">
        <v>149</v>
      </c>
      <c r="F19" s="2" t="s">
        <v>151</v>
      </c>
      <c r="G19" s="1" t="s">
        <v>161</v>
      </c>
      <c r="I19" s="1" t="s">
        <v>162</v>
      </c>
      <c r="K19" s="1" t="s">
        <v>27</v>
      </c>
      <c r="L19" s="1" t="s">
        <v>27</v>
      </c>
      <c r="M19" s="1" t="str">
        <f t="shared" si="2"/>
        <v>gla_record_details.html#16</v>
      </c>
      <c r="N19" s="1" t="s">
        <v>175</v>
      </c>
      <c r="O19" s="1" t="s">
        <v>176</v>
      </c>
      <c r="P19" s="1" t="s">
        <v>28</v>
      </c>
      <c r="Q19" s="1" t="s">
        <v>202</v>
      </c>
      <c r="R19" s="1" t="s">
        <v>178</v>
      </c>
      <c r="S19" s="1" t="s">
        <v>179</v>
      </c>
      <c r="T19" s="1" t="s">
        <v>199</v>
      </c>
      <c r="U19" s="1" t="s">
        <v>203</v>
      </c>
      <c r="V19" s="1" t="s">
        <v>189</v>
      </c>
      <c r="W19" s="1" t="s">
        <v>29</v>
      </c>
      <c r="X19" s="1" t="s">
        <v>30</v>
      </c>
      <c r="Y19" s="1" t="s">
        <v>185</v>
      </c>
      <c r="Z19" s="1" t="s">
        <v>31</v>
      </c>
      <c r="AA19" s="1" t="s">
        <v>65</v>
      </c>
      <c r="AC19" s="3">
        <v>39</v>
      </c>
      <c r="AD19" s="1" t="str">
        <f t="shared" si="3"/>
        <v>gla_word-list_1997_01.html#39</v>
      </c>
    </row>
    <row r="20" spans="1:30" ht="17.25">
      <c r="A20" s="1">
        <v>17</v>
      </c>
      <c r="B20" s="1" t="s">
        <v>88</v>
      </c>
      <c r="C20" s="1" t="str">
        <f t="shared" si="0"/>
        <v>gla_word-list_1997_17.wav</v>
      </c>
      <c r="D20" s="1" t="str">
        <f t="shared" si="1"/>
        <v>gla_word-list_1997_17.mp3</v>
      </c>
      <c r="E20" s="1" t="s">
        <v>149</v>
      </c>
      <c r="F20" s="2" t="s">
        <v>152</v>
      </c>
      <c r="G20" s="1" t="s">
        <v>163</v>
      </c>
      <c r="I20" s="1" t="s">
        <v>164</v>
      </c>
      <c r="K20" s="1" t="s">
        <v>27</v>
      </c>
      <c r="L20" s="1" t="s">
        <v>27</v>
      </c>
      <c r="M20" s="1" t="str">
        <f t="shared" si="2"/>
        <v>gla_record_details.html#17</v>
      </c>
      <c r="N20" s="1" t="s">
        <v>175</v>
      </c>
      <c r="O20" s="1" t="s">
        <v>176</v>
      </c>
      <c r="P20" s="1" t="s">
        <v>28</v>
      </c>
      <c r="Q20" s="1" t="s">
        <v>202</v>
      </c>
      <c r="R20" s="1" t="s">
        <v>178</v>
      </c>
      <c r="S20" s="1" t="s">
        <v>179</v>
      </c>
      <c r="T20" s="1" t="s">
        <v>199</v>
      </c>
      <c r="U20" s="1" t="s">
        <v>203</v>
      </c>
      <c r="V20" s="1" t="s">
        <v>189</v>
      </c>
      <c r="W20" s="1" t="s">
        <v>29</v>
      </c>
      <c r="X20" s="1" t="s">
        <v>30</v>
      </c>
      <c r="Y20" s="1" t="s">
        <v>185</v>
      </c>
      <c r="Z20" s="1" t="s">
        <v>31</v>
      </c>
      <c r="AA20" s="1" t="s">
        <v>65</v>
      </c>
      <c r="AC20" s="3">
        <v>81</v>
      </c>
      <c r="AD20" s="1" t="str">
        <f t="shared" si="3"/>
        <v>gla_word-list_1997_01.html#81</v>
      </c>
    </row>
    <row r="21" spans="1:30" ht="17.25">
      <c r="A21" s="1">
        <v>18</v>
      </c>
      <c r="B21" s="1" t="s">
        <v>89</v>
      </c>
      <c r="C21" s="1" t="str">
        <f t="shared" si="0"/>
        <v>gla_word-list_1997_18.wav</v>
      </c>
      <c r="D21" s="1" t="str">
        <f t="shared" si="1"/>
        <v>gla_word-list_1997_18.mp3</v>
      </c>
      <c r="E21" s="1" t="s">
        <v>149</v>
      </c>
      <c r="F21" s="2" t="s">
        <v>153</v>
      </c>
      <c r="G21" s="1" t="s">
        <v>165</v>
      </c>
      <c r="I21" s="1" t="s">
        <v>166</v>
      </c>
      <c r="K21" s="1" t="s">
        <v>27</v>
      </c>
      <c r="L21" s="1" t="s">
        <v>27</v>
      </c>
      <c r="M21" s="1" t="str">
        <f t="shared" si="2"/>
        <v>gla_record_details.html#18</v>
      </c>
      <c r="N21" s="1" t="s">
        <v>175</v>
      </c>
      <c r="O21" s="1" t="s">
        <v>176</v>
      </c>
      <c r="P21" s="1" t="s">
        <v>28</v>
      </c>
      <c r="Q21" s="1" t="s">
        <v>202</v>
      </c>
      <c r="R21" s="1" t="s">
        <v>178</v>
      </c>
      <c r="S21" s="1" t="s">
        <v>179</v>
      </c>
      <c r="T21" s="1" t="s">
        <v>199</v>
      </c>
      <c r="U21" s="1" t="s">
        <v>203</v>
      </c>
      <c r="V21" s="1" t="s">
        <v>189</v>
      </c>
      <c r="W21" s="1" t="s">
        <v>29</v>
      </c>
      <c r="X21" s="1" t="s">
        <v>30</v>
      </c>
      <c r="Y21" s="1" t="s">
        <v>185</v>
      </c>
      <c r="Z21" s="1" t="s">
        <v>31</v>
      </c>
      <c r="AA21" s="1" t="s">
        <v>65</v>
      </c>
      <c r="AC21" s="3">
        <v>122</v>
      </c>
      <c r="AD21" s="1" t="str">
        <f t="shared" si="3"/>
        <v>gla_word-list_1997_01.html#122</v>
      </c>
    </row>
    <row r="22" spans="1:30" ht="17.25">
      <c r="A22" s="1">
        <v>19</v>
      </c>
      <c r="B22" s="1" t="s">
        <v>90</v>
      </c>
      <c r="C22" s="1" t="str">
        <f t="shared" si="0"/>
        <v>gla_word-list_1997_19.wav</v>
      </c>
      <c r="D22" s="1" t="str">
        <f t="shared" si="1"/>
        <v>gla_word-list_1997_19.mp3</v>
      </c>
      <c r="E22" s="1" t="s">
        <v>149</v>
      </c>
      <c r="F22" s="2" t="s">
        <v>154</v>
      </c>
      <c r="G22" s="1" t="s">
        <v>167</v>
      </c>
      <c r="I22" s="1" t="s">
        <v>168</v>
      </c>
      <c r="K22" s="1" t="s">
        <v>27</v>
      </c>
      <c r="L22" s="1" t="s">
        <v>27</v>
      </c>
      <c r="M22" s="1" t="str">
        <f t="shared" si="2"/>
        <v>gla_record_details.html#19</v>
      </c>
      <c r="N22" s="1" t="s">
        <v>175</v>
      </c>
      <c r="O22" s="1" t="s">
        <v>176</v>
      </c>
      <c r="P22" s="1" t="s">
        <v>28</v>
      </c>
      <c r="Q22" s="1" t="s">
        <v>202</v>
      </c>
      <c r="R22" s="1" t="s">
        <v>178</v>
      </c>
      <c r="S22" s="1" t="s">
        <v>179</v>
      </c>
      <c r="T22" s="1" t="s">
        <v>199</v>
      </c>
      <c r="U22" s="1" t="s">
        <v>203</v>
      </c>
      <c r="V22" s="1" t="s">
        <v>189</v>
      </c>
      <c r="W22" s="1" t="s">
        <v>29</v>
      </c>
      <c r="X22" s="1" t="s">
        <v>30</v>
      </c>
      <c r="Y22" s="1" t="s">
        <v>185</v>
      </c>
      <c r="Z22" s="1" t="s">
        <v>31</v>
      </c>
      <c r="AA22" s="1" t="s">
        <v>65</v>
      </c>
      <c r="AC22" s="3">
        <v>161</v>
      </c>
      <c r="AD22" s="1" t="str">
        <f t="shared" si="3"/>
        <v>gla_word-list_1997_01.html#161</v>
      </c>
    </row>
    <row r="23" spans="1:30" ht="17.25">
      <c r="A23" s="1">
        <v>20</v>
      </c>
      <c r="B23" s="1" t="s">
        <v>91</v>
      </c>
      <c r="C23" s="1" t="str">
        <f t="shared" si="0"/>
        <v>gla_word-list_1997_20.wav</v>
      </c>
      <c r="D23" s="1" t="str">
        <f t="shared" si="1"/>
        <v>gla_word-list_1997_20.mp3</v>
      </c>
      <c r="E23" s="1" t="s">
        <v>149</v>
      </c>
      <c r="F23" s="2" t="s">
        <v>155</v>
      </c>
      <c r="G23" s="1" t="s">
        <v>169</v>
      </c>
      <c r="I23" s="1" t="s">
        <v>170</v>
      </c>
      <c r="K23" s="1" t="s">
        <v>27</v>
      </c>
      <c r="L23" s="1" t="s">
        <v>27</v>
      </c>
      <c r="M23" s="1" t="str">
        <f t="shared" si="2"/>
        <v>gla_record_details.html#20</v>
      </c>
      <c r="N23" s="1" t="s">
        <v>175</v>
      </c>
      <c r="O23" s="1" t="s">
        <v>176</v>
      </c>
      <c r="P23" s="1" t="s">
        <v>28</v>
      </c>
      <c r="Q23" s="1" t="s">
        <v>202</v>
      </c>
      <c r="R23" s="1" t="s">
        <v>178</v>
      </c>
      <c r="S23" s="1" t="s">
        <v>179</v>
      </c>
      <c r="T23" s="1" t="s">
        <v>199</v>
      </c>
      <c r="U23" s="1" t="s">
        <v>203</v>
      </c>
      <c r="V23" s="1" t="s">
        <v>189</v>
      </c>
      <c r="W23" s="1" t="s">
        <v>29</v>
      </c>
      <c r="X23" s="1" t="s">
        <v>30</v>
      </c>
      <c r="Y23" s="1" t="s">
        <v>185</v>
      </c>
      <c r="Z23" s="1" t="s">
        <v>31</v>
      </c>
      <c r="AA23" s="1" t="s">
        <v>65</v>
      </c>
      <c r="AC23" s="3">
        <v>201</v>
      </c>
      <c r="AD23" s="1" t="str">
        <f t="shared" si="3"/>
        <v>gla_word-list_1997_01.html#201</v>
      </c>
    </row>
    <row r="24" spans="1:30" ht="17.25">
      <c r="A24" s="1">
        <v>21</v>
      </c>
      <c r="B24" s="1" t="s">
        <v>92</v>
      </c>
      <c r="C24" s="1" t="str">
        <f t="shared" si="0"/>
        <v>gla_word-list_1997_21.wav</v>
      </c>
      <c r="D24" s="1" t="str">
        <f t="shared" si="1"/>
        <v>gla_word-list_1997_21.mp3</v>
      </c>
      <c r="E24" s="1" t="s">
        <v>149</v>
      </c>
      <c r="F24" s="2" t="s">
        <v>156</v>
      </c>
      <c r="G24" s="1" t="s">
        <v>171</v>
      </c>
      <c r="I24" s="1" t="s">
        <v>172</v>
      </c>
      <c r="K24" s="1" t="s">
        <v>27</v>
      </c>
      <c r="L24" s="1" t="s">
        <v>27</v>
      </c>
      <c r="M24" s="1" t="str">
        <f t="shared" si="2"/>
        <v>gla_record_details.html#21</v>
      </c>
      <c r="N24" s="1" t="s">
        <v>175</v>
      </c>
      <c r="O24" s="1" t="s">
        <v>176</v>
      </c>
      <c r="P24" s="1" t="s">
        <v>28</v>
      </c>
      <c r="Q24" s="1" t="s">
        <v>202</v>
      </c>
      <c r="R24" s="1" t="s">
        <v>178</v>
      </c>
      <c r="S24" s="1" t="s">
        <v>179</v>
      </c>
      <c r="T24" s="1" t="s">
        <v>199</v>
      </c>
      <c r="U24" s="1" t="s">
        <v>203</v>
      </c>
      <c r="V24" s="1" t="s">
        <v>189</v>
      </c>
      <c r="W24" s="1" t="s">
        <v>29</v>
      </c>
      <c r="X24" s="1" t="s">
        <v>30</v>
      </c>
      <c r="Y24" s="1" t="s">
        <v>185</v>
      </c>
      <c r="Z24" s="1" t="s">
        <v>31</v>
      </c>
      <c r="AA24" s="1" t="s">
        <v>65</v>
      </c>
      <c r="AC24" s="3">
        <v>238</v>
      </c>
      <c r="AD24" s="1" t="str">
        <f t="shared" si="3"/>
        <v>gla_word-list_1997_01.html#238</v>
      </c>
    </row>
    <row r="25" spans="1:30" ht="17.25">
      <c r="A25" s="1">
        <v>22</v>
      </c>
      <c r="B25" s="1" t="s">
        <v>93</v>
      </c>
      <c r="C25" s="1" t="str">
        <f t="shared" si="0"/>
        <v>gla_word-list_1997_22.wav</v>
      </c>
      <c r="D25" s="1" t="str">
        <f t="shared" si="1"/>
        <v>gla_word-list_1997_22.mp3</v>
      </c>
      <c r="E25" s="1" t="s">
        <v>149</v>
      </c>
      <c r="F25" s="2" t="s">
        <v>150</v>
      </c>
      <c r="G25" s="1" t="s">
        <v>159</v>
      </c>
      <c r="I25" s="1" t="s">
        <v>160</v>
      </c>
      <c r="K25" s="1" t="s">
        <v>27</v>
      </c>
      <c r="L25" s="1" t="s">
        <v>27</v>
      </c>
      <c r="M25" s="1" t="str">
        <f t="shared" si="2"/>
        <v>gla_record_details.html#22</v>
      </c>
      <c r="N25" s="1" t="s">
        <v>175</v>
      </c>
      <c r="O25" s="1" t="s">
        <v>176</v>
      </c>
      <c r="P25" s="1" t="s">
        <v>28</v>
      </c>
      <c r="Q25" s="1" t="s">
        <v>202</v>
      </c>
      <c r="R25" s="1" t="s">
        <v>180</v>
      </c>
      <c r="S25" s="1" t="s">
        <v>179</v>
      </c>
      <c r="T25" s="1" t="s">
        <v>199</v>
      </c>
      <c r="U25" s="1" t="s">
        <v>203</v>
      </c>
      <c r="V25" s="1" t="s">
        <v>190</v>
      </c>
      <c r="W25" s="1" t="s">
        <v>29</v>
      </c>
      <c r="X25" s="1" t="s">
        <v>30</v>
      </c>
      <c r="Y25" s="1" t="s">
        <v>185</v>
      </c>
      <c r="Z25" s="1" t="s">
        <v>31</v>
      </c>
      <c r="AA25" s="1" t="s">
        <v>65</v>
      </c>
      <c r="AB25" s="1" t="str">
        <f>G25</f>
        <v>gla_word-list_1997_01.jpg</v>
      </c>
      <c r="AC25" s="3">
        <v>1</v>
      </c>
      <c r="AD25" s="1" t="str">
        <f t="shared" si="3"/>
        <v>gla_word-list_1997_01.html#1</v>
      </c>
    </row>
    <row r="26" spans="1:30" ht="17.25">
      <c r="A26" s="1">
        <v>23</v>
      </c>
      <c r="B26" s="1" t="s">
        <v>94</v>
      </c>
      <c r="C26" s="1" t="str">
        <f t="shared" si="0"/>
        <v>gla_word-list_1997_23.wav</v>
      </c>
      <c r="D26" s="1" t="str">
        <f t="shared" si="1"/>
        <v>gla_word-list_1997_23.mp3</v>
      </c>
      <c r="E26" s="1" t="s">
        <v>149</v>
      </c>
      <c r="F26" s="2" t="s">
        <v>151</v>
      </c>
      <c r="G26" s="1" t="s">
        <v>161</v>
      </c>
      <c r="I26" s="1" t="s">
        <v>162</v>
      </c>
      <c r="K26" s="1" t="s">
        <v>27</v>
      </c>
      <c r="L26" s="1" t="s">
        <v>27</v>
      </c>
      <c r="M26" s="1" t="str">
        <f t="shared" si="2"/>
        <v>gla_record_details.html#23</v>
      </c>
      <c r="N26" s="1" t="s">
        <v>175</v>
      </c>
      <c r="O26" s="1" t="s">
        <v>176</v>
      </c>
      <c r="P26" s="1" t="s">
        <v>28</v>
      </c>
      <c r="Q26" s="1" t="s">
        <v>202</v>
      </c>
      <c r="R26" s="1" t="s">
        <v>180</v>
      </c>
      <c r="S26" s="1" t="s">
        <v>179</v>
      </c>
      <c r="T26" s="1" t="s">
        <v>199</v>
      </c>
      <c r="U26" s="1" t="s">
        <v>203</v>
      </c>
      <c r="V26" s="1" t="s">
        <v>190</v>
      </c>
      <c r="W26" s="1" t="s">
        <v>29</v>
      </c>
      <c r="X26" s="1" t="s">
        <v>30</v>
      </c>
      <c r="Y26" s="1" t="s">
        <v>185</v>
      </c>
      <c r="Z26" s="1" t="s">
        <v>31</v>
      </c>
      <c r="AA26" s="1" t="s">
        <v>65</v>
      </c>
      <c r="AC26" s="3">
        <v>39</v>
      </c>
      <c r="AD26" s="1" t="str">
        <f t="shared" si="3"/>
        <v>gla_word-list_1997_01.html#39</v>
      </c>
    </row>
    <row r="27" spans="1:30" ht="17.25">
      <c r="A27" s="1">
        <v>24</v>
      </c>
      <c r="B27" s="1" t="s">
        <v>95</v>
      </c>
      <c r="C27" s="1" t="str">
        <f t="shared" si="0"/>
        <v>gla_word-list_1997_24.wav</v>
      </c>
      <c r="D27" s="1" t="str">
        <f t="shared" si="1"/>
        <v>gla_word-list_1997_24.mp3</v>
      </c>
      <c r="E27" s="1" t="s">
        <v>149</v>
      </c>
      <c r="F27" s="2" t="s">
        <v>152</v>
      </c>
      <c r="G27" s="1" t="s">
        <v>163</v>
      </c>
      <c r="I27" s="1" t="s">
        <v>164</v>
      </c>
      <c r="K27" s="1" t="s">
        <v>27</v>
      </c>
      <c r="L27" s="1" t="s">
        <v>27</v>
      </c>
      <c r="M27" s="1" t="str">
        <f t="shared" si="2"/>
        <v>gla_record_details.html#24</v>
      </c>
      <c r="N27" s="1" t="s">
        <v>175</v>
      </c>
      <c r="O27" s="1" t="s">
        <v>176</v>
      </c>
      <c r="P27" s="1" t="s">
        <v>28</v>
      </c>
      <c r="Q27" s="1" t="s">
        <v>202</v>
      </c>
      <c r="R27" s="1" t="s">
        <v>180</v>
      </c>
      <c r="S27" s="1" t="s">
        <v>179</v>
      </c>
      <c r="T27" s="1" t="s">
        <v>199</v>
      </c>
      <c r="U27" s="1" t="s">
        <v>203</v>
      </c>
      <c r="V27" s="1" t="s">
        <v>190</v>
      </c>
      <c r="W27" s="1" t="s">
        <v>29</v>
      </c>
      <c r="X27" s="1" t="s">
        <v>30</v>
      </c>
      <c r="Y27" s="1" t="s">
        <v>185</v>
      </c>
      <c r="Z27" s="1" t="s">
        <v>31</v>
      </c>
      <c r="AA27" s="1" t="s">
        <v>65</v>
      </c>
      <c r="AC27" s="3">
        <v>81</v>
      </c>
      <c r="AD27" s="1" t="str">
        <f t="shared" si="3"/>
        <v>gla_word-list_1997_01.html#81</v>
      </c>
    </row>
    <row r="28" spans="1:30" ht="17.25">
      <c r="A28" s="1">
        <v>25</v>
      </c>
      <c r="B28" s="1" t="s">
        <v>96</v>
      </c>
      <c r="C28" s="1" t="str">
        <f t="shared" si="0"/>
        <v>gla_word-list_1997_25.wav</v>
      </c>
      <c r="D28" s="1" t="str">
        <f t="shared" si="1"/>
        <v>gla_word-list_1997_25.mp3</v>
      </c>
      <c r="E28" s="1" t="s">
        <v>149</v>
      </c>
      <c r="F28" s="2" t="s">
        <v>153</v>
      </c>
      <c r="G28" s="1" t="s">
        <v>165</v>
      </c>
      <c r="I28" s="1" t="s">
        <v>166</v>
      </c>
      <c r="K28" s="1" t="s">
        <v>27</v>
      </c>
      <c r="L28" s="1" t="s">
        <v>27</v>
      </c>
      <c r="M28" s="1" t="str">
        <f t="shared" si="2"/>
        <v>gla_record_details.html#25</v>
      </c>
      <c r="N28" s="1" t="s">
        <v>175</v>
      </c>
      <c r="O28" s="1" t="s">
        <v>176</v>
      </c>
      <c r="P28" s="1" t="s">
        <v>28</v>
      </c>
      <c r="Q28" s="1" t="s">
        <v>202</v>
      </c>
      <c r="R28" s="1" t="s">
        <v>180</v>
      </c>
      <c r="S28" s="1" t="s">
        <v>179</v>
      </c>
      <c r="T28" s="1" t="s">
        <v>199</v>
      </c>
      <c r="U28" s="1" t="s">
        <v>203</v>
      </c>
      <c r="V28" s="1" t="s">
        <v>190</v>
      </c>
      <c r="W28" s="1" t="s">
        <v>29</v>
      </c>
      <c r="X28" s="1" t="s">
        <v>30</v>
      </c>
      <c r="Y28" s="1" t="s">
        <v>185</v>
      </c>
      <c r="Z28" s="1" t="s">
        <v>31</v>
      </c>
      <c r="AA28" s="1" t="s">
        <v>65</v>
      </c>
      <c r="AC28" s="3">
        <v>122</v>
      </c>
      <c r="AD28" s="1" t="str">
        <f t="shared" si="3"/>
        <v>gla_word-list_1997_01.html#122</v>
      </c>
    </row>
    <row r="29" spans="1:30" ht="17.25">
      <c r="A29" s="1">
        <v>26</v>
      </c>
      <c r="B29" s="1" t="s">
        <v>97</v>
      </c>
      <c r="C29" s="1" t="str">
        <f t="shared" si="0"/>
        <v>gla_word-list_1997_26.wav</v>
      </c>
      <c r="D29" s="1" t="str">
        <f t="shared" si="1"/>
        <v>gla_word-list_1997_26.mp3</v>
      </c>
      <c r="E29" s="1" t="s">
        <v>149</v>
      </c>
      <c r="F29" s="2" t="s">
        <v>154</v>
      </c>
      <c r="G29" s="1" t="s">
        <v>167</v>
      </c>
      <c r="I29" s="1" t="s">
        <v>168</v>
      </c>
      <c r="K29" s="1" t="s">
        <v>27</v>
      </c>
      <c r="L29" s="1" t="s">
        <v>27</v>
      </c>
      <c r="M29" s="1" t="str">
        <f t="shared" si="2"/>
        <v>gla_record_details.html#26</v>
      </c>
      <c r="N29" s="1" t="s">
        <v>175</v>
      </c>
      <c r="O29" s="1" t="s">
        <v>176</v>
      </c>
      <c r="P29" s="1" t="s">
        <v>28</v>
      </c>
      <c r="Q29" s="1" t="s">
        <v>202</v>
      </c>
      <c r="R29" s="1" t="s">
        <v>180</v>
      </c>
      <c r="S29" s="1" t="s">
        <v>179</v>
      </c>
      <c r="T29" s="1" t="s">
        <v>199</v>
      </c>
      <c r="U29" s="1" t="s">
        <v>203</v>
      </c>
      <c r="V29" s="1" t="s">
        <v>190</v>
      </c>
      <c r="W29" s="1" t="s">
        <v>29</v>
      </c>
      <c r="X29" s="1" t="s">
        <v>30</v>
      </c>
      <c r="Y29" s="1" t="s">
        <v>185</v>
      </c>
      <c r="Z29" s="1" t="s">
        <v>31</v>
      </c>
      <c r="AA29" s="1" t="s">
        <v>65</v>
      </c>
      <c r="AC29" s="3">
        <v>161</v>
      </c>
      <c r="AD29" s="1" t="str">
        <f t="shared" si="3"/>
        <v>gla_word-list_1997_01.html#161</v>
      </c>
    </row>
    <row r="30" spans="1:30" ht="17.25">
      <c r="A30" s="1">
        <v>27</v>
      </c>
      <c r="B30" s="1" t="s">
        <v>98</v>
      </c>
      <c r="C30" s="1" t="str">
        <f t="shared" si="0"/>
        <v>gla_word-list_1997_27.wav</v>
      </c>
      <c r="D30" s="1" t="str">
        <f t="shared" si="1"/>
        <v>gla_word-list_1997_27.mp3</v>
      </c>
      <c r="E30" s="1" t="s">
        <v>149</v>
      </c>
      <c r="F30" s="2" t="s">
        <v>155</v>
      </c>
      <c r="G30" s="1" t="s">
        <v>169</v>
      </c>
      <c r="I30" s="1" t="s">
        <v>170</v>
      </c>
      <c r="K30" s="1" t="s">
        <v>27</v>
      </c>
      <c r="L30" s="1" t="s">
        <v>27</v>
      </c>
      <c r="M30" s="1" t="str">
        <f t="shared" si="2"/>
        <v>gla_record_details.html#27</v>
      </c>
      <c r="N30" s="1" t="s">
        <v>175</v>
      </c>
      <c r="O30" s="1" t="s">
        <v>176</v>
      </c>
      <c r="P30" s="1" t="s">
        <v>28</v>
      </c>
      <c r="Q30" s="1" t="s">
        <v>202</v>
      </c>
      <c r="R30" s="1" t="s">
        <v>180</v>
      </c>
      <c r="S30" s="1" t="s">
        <v>179</v>
      </c>
      <c r="T30" s="1" t="s">
        <v>199</v>
      </c>
      <c r="U30" s="1" t="s">
        <v>203</v>
      </c>
      <c r="V30" s="1" t="s">
        <v>190</v>
      </c>
      <c r="W30" s="1" t="s">
        <v>29</v>
      </c>
      <c r="X30" s="1" t="s">
        <v>30</v>
      </c>
      <c r="Y30" s="1" t="s">
        <v>185</v>
      </c>
      <c r="Z30" s="1" t="s">
        <v>31</v>
      </c>
      <c r="AA30" s="1" t="s">
        <v>65</v>
      </c>
      <c r="AC30" s="3">
        <v>201</v>
      </c>
      <c r="AD30" s="1" t="str">
        <f t="shared" si="3"/>
        <v>gla_word-list_1997_01.html#201</v>
      </c>
    </row>
    <row r="31" spans="1:30" ht="17.25">
      <c r="A31" s="1">
        <v>28</v>
      </c>
      <c r="B31" s="1" t="s">
        <v>99</v>
      </c>
      <c r="C31" s="1" t="str">
        <f t="shared" si="0"/>
        <v>gla_word-list_1997_28.wav</v>
      </c>
      <c r="D31" s="1" t="str">
        <f t="shared" si="1"/>
        <v>gla_word-list_1997_28.mp3</v>
      </c>
      <c r="E31" s="1" t="s">
        <v>149</v>
      </c>
      <c r="F31" s="2" t="s">
        <v>156</v>
      </c>
      <c r="G31" s="1" t="s">
        <v>171</v>
      </c>
      <c r="I31" s="1" t="s">
        <v>172</v>
      </c>
      <c r="K31" s="1" t="s">
        <v>27</v>
      </c>
      <c r="L31" s="1" t="s">
        <v>27</v>
      </c>
      <c r="M31" s="1" t="str">
        <f t="shared" si="2"/>
        <v>gla_record_details.html#28</v>
      </c>
      <c r="N31" s="1" t="s">
        <v>175</v>
      </c>
      <c r="O31" s="1" t="s">
        <v>176</v>
      </c>
      <c r="P31" s="1" t="s">
        <v>28</v>
      </c>
      <c r="Q31" s="1" t="s">
        <v>202</v>
      </c>
      <c r="R31" s="1" t="s">
        <v>180</v>
      </c>
      <c r="S31" s="1" t="s">
        <v>179</v>
      </c>
      <c r="T31" s="1" t="s">
        <v>199</v>
      </c>
      <c r="U31" s="1" t="s">
        <v>203</v>
      </c>
      <c r="V31" s="1" t="s">
        <v>190</v>
      </c>
      <c r="W31" s="1" t="s">
        <v>29</v>
      </c>
      <c r="X31" s="1" t="s">
        <v>30</v>
      </c>
      <c r="Y31" s="1" t="s">
        <v>185</v>
      </c>
      <c r="Z31" s="1" t="s">
        <v>31</v>
      </c>
      <c r="AA31" s="1" t="s">
        <v>65</v>
      </c>
      <c r="AC31" s="3">
        <v>238</v>
      </c>
      <c r="AD31" s="1" t="str">
        <f t="shared" si="3"/>
        <v>gla_word-list_1997_01.html#238</v>
      </c>
    </row>
    <row r="32" spans="1:30" ht="17.25">
      <c r="A32" s="1">
        <v>29</v>
      </c>
      <c r="B32" s="1" t="s">
        <v>100</v>
      </c>
      <c r="C32" s="1" t="str">
        <f t="shared" si="0"/>
        <v>gla_word-list_1997_29.wav</v>
      </c>
      <c r="D32" s="1" t="str">
        <f t="shared" si="1"/>
        <v>gla_word-list_1997_29.mp3</v>
      </c>
      <c r="E32" s="1" t="s">
        <v>149</v>
      </c>
      <c r="F32" s="2" t="s">
        <v>150</v>
      </c>
      <c r="G32" s="1" t="s">
        <v>159</v>
      </c>
      <c r="I32" s="1" t="s">
        <v>160</v>
      </c>
      <c r="K32" s="1" t="s">
        <v>27</v>
      </c>
      <c r="L32" s="1" t="s">
        <v>27</v>
      </c>
      <c r="M32" s="1" t="str">
        <f t="shared" si="2"/>
        <v>gla_record_details.html#29</v>
      </c>
      <c r="N32" s="1" t="s">
        <v>175</v>
      </c>
      <c r="O32" s="1" t="s">
        <v>176</v>
      </c>
      <c r="P32" s="1" t="s">
        <v>28</v>
      </c>
      <c r="Q32" s="1" t="s">
        <v>202</v>
      </c>
      <c r="R32" s="1" t="s">
        <v>180</v>
      </c>
      <c r="S32" s="1" t="s">
        <v>179</v>
      </c>
      <c r="T32" s="1" t="s">
        <v>199</v>
      </c>
      <c r="U32" s="1" t="s">
        <v>203</v>
      </c>
      <c r="V32" s="1" t="s">
        <v>191</v>
      </c>
      <c r="W32" s="1" t="s">
        <v>29</v>
      </c>
      <c r="X32" s="1" t="s">
        <v>30</v>
      </c>
      <c r="Y32" s="1" t="s">
        <v>185</v>
      </c>
      <c r="Z32" s="1" t="s">
        <v>31</v>
      </c>
      <c r="AA32" s="1" t="s">
        <v>65</v>
      </c>
      <c r="AB32" s="1" t="str">
        <f>G32</f>
        <v>gla_word-list_1997_01.jpg</v>
      </c>
      <c r="AC32" s="3">
        <v>1</v>
      </c>
      <c r="AD32" s="1" t="str">
        <f t="shared" si="3"/>
        <v>gla_word-list_1997_01.html#1</v>
      </c>
    </row>
    <row r="33" spans="1:30" ht="17.25">
      <c r="A33" s="1">
        <v>30</v>
      </c>
      <c r="B33" s="1" t="s">
        <v>101</v>
      </c>
      <c r="C33" s="1" t="str">
        <f t="shared" si="0"/>
        <v>gla_word-list_1997_30.wav</v>
      </c>
      <c r="D33" s="1" t="str">
        <f t="shared" si="1"/>
        <v>gla_word-list_1997_30.mp3</v>
      </c>
      <c r="E33" s="1" t="s">
        <v>149</v>
      </c>
      <c r="F33" s="2" t="s">
        <v>151</v>
      </c>
      <c r="G33" s="1" t="s">
        <v>161</v>
      </c>
      <c r="I33" s="1" t="s">
        <v>162</v>
      </c>
      <c r="K33" s="1" t="s">
        <v>27</v>
      </c>
      <c r="L33" s="1" t="s">
        <v>27</v>
      </c>
      <c r="M33" s="1" t="str">
        <f t="shared" si="2"/>
        <v>gla_record_details.html#30</v>
      </c>
      <c r="N33" s="1" t="s">
        <v>175</v>
      </c>
      <c r="O33" s="1" t="s">
        <v>176</v>
      </c>
      <c r="P33" s="1" t="s">
        <v>28</v>
      </c>
      <c r="Q33" s="1" t="s">
        <v>202</v>
      </c>
      <c r="R33" s="1" t="s">
        <v>180</v>
      </c>
      <c r="S33" s="1" t="s">
        <v>179</v>
      </c>
      <c r="T33" s="1" t="s">
        <v>199</v>
      </c>
      <c r="U33" s="1" t="s">
        <v>203</v>
      </c>
      <c r="V33" s="1" t="s">
        <v>191</v>
      </c>
      <c r="W33" s="1" t="s">
        <v>29</v>
      </c>
      <c r="X33" s="1" t="s">
        <v>30</v>
      </c>
      <c r="Y33" s="1" t="s">
        <v>185</v>
      </c>
      <c r="Z33" s="1" t="s">
        <v>31</v>
      </c>
      <c r="AA33" s="1" t="s">
        <v>65</v>
      </c>
      <c r="AC33" s="3">
        <v>39</v>
      </c>
      <c r="AD33" s="1" t="str">
        <f t="shared" si="3"/>
        <v>gla_word-list_1997_01.html#39</v>
      </c>
    </row>
    <row r="34" spans="1:30" ht="17.25">
      <c r="A34" s="1">
        <v>31</v>
      </c>
      <c r="B34" s="1" t="s">
        <v>102</v>
      </c>
      <c r="C34" s="1" t="str">
        <f t="shared" si="0"/>
        <v>gla_word-list_1997_31.wav</v>
      </c>
      <c r="D34" s="1" t="str">
        <f t="shared" si="1"/>
        <v>gla_word-list_1997_31.mp3</v>
      </c>
      <c r="E34" s="1" t="s">
        <v>149</v>
      </c>
      <c r="F34" s="2" t="s">
        <v>152</v>
      </c>
      <c r="G34" s="1" t="s">
        <v>163</v>
      </c>
      <c r="I34" s="1" t="s">
        <v>164</v>
      </c>
      <c r="K34" s="1" t="s">
        <v>27</v>
      </c>
      <c r="L34" s="1" t="s">
        <v>27</v>
      </c>
      <c r="M34" s="1" t="str">
        <f t="shared" si="2"/>
        <v>gla_record_details.html#31</v>
      </c>
      <c r="N34" s="1" t="s">
        <v>175</v>
      </c>
      <c r="O34" s="1" t="s">
        <v>176</v>
      </c>
      <c r="P34" s="1" t="s">
        <v>28</v>
      </c>
      <c r="Q34" s="1" t="s">
        <v>202</v>
      </c>
      <c r="R34" s="1" t="s">
        <v>180</v>
      </c>
      <c r="S34" s="1" t="s">
        <v>179</v>
      </c>
      <c r="T34" s="1" t="s">
        <v>199</v>
      </c>
      <c r="U34" s="1" t="s">
        <v>203</v>
      </c>
      <c r="V34" s="1" t="s">
        <v>191</v>
      </c>
      <c r="W34" s="1" t="s">
        <v>29</v>
      </c>
      <c r="X34" s="1" t="s">
        <v>30</v>
      </c>
      <c r="Y34" s="1" t="s">
        <v>185</v>
      </c>
      <c r="Z34" s="1" t="s">
        <v>31</v>
      </c>
      <c r="AA34" s="1" t="s">
        <v>65</v>
      </c>
      <c r="AC34" s="3">
        <v>81</v>
      </c>
      <c r="AD34" s="1" t="str">
        <f t="shared" si="3"/>
        <v>gla_word-list_1997_01.html#81</v>
      </c>
    </row>
    <row r="35" spans="1:30" ht="17.25">
      <c r="A35" s="1">
        <v>32</v>
      </c>
      <c r="B35" s="1" t="s">
        <v>103</v>
      </c>
      <c r="C35" s="1" t="str">
        <f t="shared" si="0"/>
        <v>gla_word-list_1997_32.wav</v>
      </c>
      <c r="D35" s="1" t="str">
        <f t="shared" si="1"/>
        <v>gla_word-list_1997_32.mp3</v>
      </c>
      <c r="E35" s="1" t="s">
        <v>149</v>
      </c>
      <c r="F35" s="2" t="s">
        <v>153</v>
      </c>
      <c r="G35" s="1" t="s">
        <v>165</v>
      </c>
      <c r="I35" s="1" t="s">
        <v>166</v>
      </c>
      <c r="K35" s="1" t="s">
        <v>27</v>
      </c>
      <c r="L35" s="1" t="s">
        <v>27</v>
      </c>
      <c r="M35" s="1" t="str">
        <f t="shared" si="2"/>
        <v>gla_record_details.html#32</v>
      </c>
      <c r="N35" s="1" t="s">
        <v>175</v>
      </c>
      <c r="O35" s="1" t="s">
        <v>176</v>
      </c>
      <c r="P35" s="1" t="s">
        <v>28</v>
      </c>
      <c r="Q35" s="1" t="s">
        <v>202</v>
      </c>
      <c r="R35" s="1" t="s">
        <v>180</v>
      </c>
      <c r="S35" s="1" t="s">
        <v>179</v>
      </c>
      <c r="T35" s="1" t="s">
        <v>199</v>
      </c>
      <c r="U35" s="1" t="s">
        <v>203</v>
      </c>
      <c r="V35" s="1" t="s">
        <v>191</v>
      </c>
      <c r="W35" s="1" t="s">
        <v>29</v>
      </c>
      <c r="X35" s="1" t="s">
        <v>30</v>
      </c>
      <c r="Y35" s="1" t="s">
        <v>185</v>
      </c>
      <c r="Z35" s="1" t="s">
        <v>31</v>
      </c>
      <c r="AA35" s="1" t="s">
        <v>65</v>
      </c>
      <c r="AC35" s="3">
        <v>122</v>
      </c>
      <c r="AD35" s="1" t="str">
        <f t="shared" si="3"/>
        <v>gla_word-list_1997_01.html#122</v>
      </c>
    </row>
    <row r="36" spans="1:30" ht="17.25">
      <c r="A36" s="1">
        <v>33</v>
      </c>
      <c r="B36" s="1" t="s">
        <v>104</v>
      </c>
      <c r="C36" s="1" t="str">
        <f t="shared" si="0"/>
        <v>gla_word-list_1997_33.wav</v>
      </c>
      <c r="D36" s="1" t="str">
        <f t="shared" si="1"/>
        <v>gla_word-list_1997_33.mp3</v>
      </c>
      <c r="E36" s="1" t="s">
        <v>149</v>
      </c>
      <c r="F36" s="2" t="s">
        <v>154</v>
      </c>
      <c r="G36" s="1" t="s">
        <v>167</v>
      </c>
      <c r="I36" s="1" t="s">
        <v>168</v>
      </c>
      <c r="K36" s="1" t="s">
        <v>27</v>
      </c>
      <c r="L36" s="1" t="s">
        <v>27</v>
      </c>
      <c r="M36" s="1" t="str">
        <f t="shared" si="2"/>
        <v>gla_record_details.html#33</v>
      </c>
      <c r="N36" s="1" t="s">
        <v>175</v>
      </c>
      <c r="O36" s="1" t="s">
        <v>176</v>
      </c>
      <c r="P36" s="1" t="s">
        <v>28</v>
      </c>
      <c r="Q36" s="1" t="s">
        <v>202</v>
      </c>
      <c r="R36" s="1" t="s">
        <v>180</v>
      </c>
      <c r="S36" s="1" t="s">
        <v>179</v>
      </c>
      <c r="T36" s="1" t="s">
        <v>199</v>
      </c>
      <c r="U36" s="1" t="s">
        <v>203</v>
      </c>
      <c r="V36" s="1" t="s">
        <v>191</v>
      </c>
      <c r="W36" s="1" t="s">
        <v>29</v>
      </c>
      <c r="X36" s="1" t="s">
        <v>30</v>
      </c>
      <c r="Y36" s="1" t="s">
        <v>185</v>
      </c>
      <c r="Z36" s="1" t="s">
        <v>31</v>
      </c>
      <c r="AA36" s="1" t="s">
        <v>65</v>
      </c>
      <c r="AC36" s="3">
        <v>161</v>
      </c>
      <c r="AD36" s="1" t="str">
        <f t="shared" si="3"/>
        <v>gla_word-list_1997_01.html#161</v>
      </c>
    </row>
    <row r="37" spans="1:30" ht="17.25">
      <c r="A37" s="1">
        <v>34</v>
      </c>
      <c r="B37" s="1" t="s">
        <v>105</v>
      </c>
      <c r="C37" s="1" t="str">
        <f t="shared" si="0"/>
        <v>gla_word-list_1997_34.wav</v>
      </c>
      <c r="D37" s="1" t="str">
        <f t="shared" si="1"/>
        <v>gla_word-list_1997_34.mp3</v>
      </c>
      <c r="E37" s="1" t="s">
        <v>149</v>
      </c>
      <c r="F37" s="2" t="s">
        <v>155</v>
      </c>
      <c r="G37" s="1" t="s">
        <v>169</v>
      </c>
      <c r="I37" s="1" t="s">
        <v>170</v>
      </c>
      <c r="K37" s="1" t="s">
        <v>27</v>
      </c>
      <c r="L37" s="1" t="s">
        <v>27</v>
      </c>
      <c r="M37" s="1" t="str">
        <f t="shared" si="2"/>
        <v>gla_record_details.html#34</v>
      </c>
      <c r="N37" s="1" t="s">
        <v>175</v>
      </c>
      <c r="O37" s="1" t="s">
        <v>176</v>
      </c>
      <c r="P37" s="1" t="s">
        <v>28</v>
      </c>
      <c r="Q37" s="1" t="s">
        <v>202</v>
      </c>
      <c r="R37" s="1" t="s">
        <v>180</v>
      </c>
      <c r="S37" s="1" t="s">
        <v>179</v>
      </c>
      <c r="T37" s="1" t="s">
        <v>199</v>
      </c>
      <c r="U37" s="1" t="s">
        <v>203</v>
      </c>
      <c r="V37" s="1" t="s">
        <v>191</v>
      </c>
      <c r="W37" s="1" t="s">
        <v>29</v>
      </c>
      <c r="X37" s="1" t="s">
        <v>30</v>
      </c>
      <c r="Y37" s="1" t="s">
        <v>185</v>
      </c>
      <c r="Z37" s="1" t="s">
        <v>31</v>
      </c>
      <c r="AA37" s="1" t="s">
        <v>65</v>
      </c>
      <c r="AC37" s="3">
        <v>201</v>
      </c>
      <c r="AD37" s="1" t="str">
        <f t="shared" si="3"/>
        <v>gla_word-list_1997_01.html#201</v>
      </c>
    </row>
    <row r="38" spans="1:30" ht="17.25">
      <c r="A38" s="1">
        <v>35</v>
      </c>
      <c r="B38" s="1" t="s">
        <v>106</v>
      </c>
      <c r="C38" s="1" t="str">
        <f t="shared" si="0"/>
        <v>gla_word-list_1997_35.wav</v>
      </c>
      <c r="D38" s="1" t="str">
        <f t="shared" si="1"/>
        <v>gla_word-list_1997_35.mp3</v>
      </c>
      <c r="E38" s="1" t="s">
        <v>149</v>
      </c>
      <c r="F38" s="2" t="s">
        <v>156</v>
      </c>
      <c r="G38" s="1" t="s">
        <v>171</v>
      </c>
      <c r="I38" s="1" t="s">
        <v>172</v>
      </c>
      <c r="K38" s="1" t="s">
        <v>27</v>
      </c>
      <c r="L38" s="1" t="s">
        <v>27</v>
      </c>
      <c r="M38" s="1" t="str">
        <f t="shared" si="2"/>
        <v>gla_record_details.html#35</v>
      </c>
      <c r="N38" s="1" t="s">
        <v>175</v>
      </c>
      <c r="O38" s="1" t="s">
        <v>176</v>
      </c>
      <c r="P38" s="1" t="s">
        <v>28</v>
      </c>
      <c r="Q38" s="1" t="s">
        <v>202</v>
      </c>
      <c r="R38" s="1" t="s">
        <v>180</v>
      </c>
      <c r="S38" s="1" t="s">
        <v>179</v>
      </c>
      <c r="T38" s="1" t="s">
        <v>199</v>
      </c>
      <c r="U38" s="1" t="s">
        <v>203</v>
      </c>
      <c r="V38" s="1" t="s">
        <v>191</v>
      </c>
      <c r="W38" s="1" t="s">
        <v>29</v>
      </c>
      <c r="X38" s="1" t="s">
        <v>30</v>
      </c>
      <c r="Y38" s="1" t="s">
        <v>185</v>
      </c>
      <c r="Z38" s="1" t="s">
        <v>31</v>
      </c>
      <c r="AA38" s="1" t="s">
        <v>65</v>
      </c>
      <c r="AC38" s="3">
        <v>238</v>
      </c>
      <c r="AD38" s="1" t="str">
        <f t="shared" si="3"/>
        <v>gla_word-list_1997_01.html#238</v>
      </c>
    </row>
    <row r="39" spans="1:30" ht="17.25">
      <c r="A39" s="1">
        <v>36</v>
      </c>
      <c r="B39" s="1" t="s">
        <v>107</v>
      </c>
      <c r="C39" s="1" t="str">
        <f t="shared" si="0"/>
        <v>gla_word-list_1997_36.wav</v>
      </c>
      <c r="D39" s="1" t="str">
        <f t="shared" si="1"/>
        <v>gla_word-list_1997_36.mp3</v>
      </c>
      <c r="E39" s="1" t="s">
        <v>149</v>
      </c>
      <c r="F39" s="2" t="s">
        <v>150</v>
      </c>
      <c r="G39" s="1" t="s">
        <v>159</v>
      </c>
      <c r="I39" s="1" t="s">
        <v>160</v>
      </c>
      <c r="K39" s="1" t="s">
        <v>27</v>
      </c>
      <c r="L39" s="1" t="s">
        <v>27</v>
      </c>
      <c r="M39" s="1" t="str">
        <f t="shared" si="2"/>
        <v>gla_record_details.html#36</v>
      </c>
      <c r="N39" s="1" t="s">
        <v>175</v>
      </c>
      <c r="O39" s="1" t="s">
        <v>176</v>
      </c>
      <c r="P39" s="1" t="s">
        <v>28</v>
      </c>
      <c r="Q39" s="1" t="s">
        <v>202</v>
      </c>
      <c r="R39" s="1" t="s">
        <v>180</v>
      </c>
      <c r="S39" s="1" t="s">
        <v>179</v>
      </c>
      <c r="T39" s="1" t="s">
        <v>199</v>
      </c>
      <c r="U39" s="1" t="s">
        <v>203</v>
      </c>
      <c r="V39" s="1" t="s">
        <v>192</v>
      </c>
      <c r="W39" s="1" t="s">
        <v>29</v>
      </c>
      <c r="X39" s="1" t="s">
        <v>30</v>
      </c>
      <c r="Y39" s="1" t="s">
        <v>185</v>
      </c>
      <c r="Z39" s="1" t="s">
        <v>31</v>
      </c>
      <c r="AA39" s="1" t="s">
        <v>65</v>
      </c>
      <c r="AB39" s="1" t="str">
        <f>G39</f>
        <v>gla_word-list_1997_01.jpg</v>
      </c>
      <c r="AC39" s="3">
        <v>1</v>
      </c>
      <c r="AD39" s="1" t="str">
        <f t="shared" si="3"/>
        <v>gla_word-list_1997_01.html#1</v>
      </c>
    </row>
    <row r="40" spans="1:30" ht="17.25">
      <c r="A40" s="1">
        <v>37</v>
      </c>
      <c r="B40" s="1" t="s">
        <v>108</v>
      </c>
      <c r="C40" s="1" t="str">
        <f t="shared" si="0"/>
        <v>gla_word-list_1997_37.wav</v>
      </c>
      <c r="D40" s="1" t="str">
        <f t="shared" si="1"/>
        <v>gla_word-list_1997_37.mp3</v>
      </c>
      <c r="E40" s="1" t="s">
        <v>149</v>
      </c>
      <c r="F40" s="2" t="s">
        <v>151</v>
      </c>
      <c r="G40" s="1" t="s">
        <v>161</v>
      </c>
      <c r="I40" s="1" t="s">
        <v>162</v>
      </c>
      <c r="K40" s="1" t="s">
        <v>27</v>
      </c>
      <c r="L40" s="1" t="s">
        <v>27</v>
      </c>
      <c r="M40" s="1" t="str">
        <f t="shared" si="2"/>
        <v>gla_record_details.html#37</v>
      </c>
      <c r="N40" s="1" t="s">
        <v>175</v>
      </c>
      <c r="O40" s="1" t="s">
        <v>176</v>
      </c>
      <c r="P40" s="1" t="s">
        <v>28</v>
      </c>
      <c r="Q40" s="1" t="s">
        <v>202</v>
      </c>
      <c r="R40" s="1" t="s">
        <v>180</v>
      </c>
      <c r="S40" s="1" t="s">
        <v>179</v>
      </c>
      <c r="T40" s="1" t="s">
        <v>199</v>
      </c>
      <c r="U40" s="1" t="s">
        <v>203</v>
      </c>
      <c r="V40" s="1" t="s">
        <v>192</v>
      </c>
      <c r="W40" s="1" t="s">
        <v>29</v>
      </c>
      <c r="X40" s="1" t="s">
        <v>30</v>
      </c>
      <c r="Y40" s="1" t="s">
        <v>185</v>
      </c>
      <c r="Z40" s="1" t="s">
        <v>31</v>
      </c>
      <c r="AA40" s="1" t="s">
        <v>65</v>
      </c>
      <c r="AC40" s="3">
        <v>39</v>
      </c>
      <c r="AD40" s="1" t="str">
        <f t="shared" si="3"/>
        <v>gla_word-list_1997_01.html#39</v>
      </c>
    </row>
    <row r="41" spans="1:30" ht="17.25">
      <c r="A41" s="1">
        <v>38</v>
      </c>
      <c r="B41" s="1" t="s">
        <v>109</v>
      </c>
      <c r="C41" s="1" t="str">
        <f t="shared" si="0"/>
        <v>gla_word-list_1997_38.wav</v>
      </c>
      <c r="D41" s="1" t="str">
        <f t="shared" si="1"/>
        <v>gla_word-list_1997_38.mp3</v>
      </c>
      <c r="E41" s="1" t="s">
        <v>149</v>
      </c>
      <c r="F41" s="2" t="s">
        <v>152</v>
      </c>
      <c r="G41" s="1" t="s">
        <v>163</v>
      </c>
      <c r="I41" s="1" t="s">
        <v>164</v>
      </c>
      <c r="K41" s="1" t="s">
        <v>27</v>
      </c>
      <c r="L41" s="1" t="s">
        <v>27</v>
      </c>
      <c r="M41" s="1" t="str">
        <f t="shared" si="2"/>
        <v>gla_record_details.html#38</v>
      </c>
      <c r="N41" s="1" t="s">
        <v>175</v>
      </c>
      <c r="O41" s="1" t="s">
        <v>176</v>
      </c>
      <c r="P41" s="1" t="s">
        <v>28</v>
      </c>
      <c r="Q41" s="1" t="s">
        <v>202</v>
      </c>
      <c r="R41" s="1" t="s">
        <v>180</v>
      </c>
      <c r="S41" s="1" t="s">
        <v>179</v>
      </c>
      <c r="T41" s="1" t="s">
        <v>199</v>
      </c>
      <c r="U41" s="1" t="s">
        <v>203</v>
      </c>
      <c r="V41" s="1" t="s">
        <v>192</v>
      </c>
      <c r="W41" s="1" t="s">
        <v>29</v>
      </c>
      <c r="X41" s="1" t="s">
        <v>30</v>
      </c>
      <c r="Y41" s="1" t="s">
        <v>185</v>
      </c>
      <c r="Z41" s="1" t="s">
        <v>31</v>
      </c>
      <c r="AA41" s="1" t="s">
        <v>65</v>
      </c>
      <c r="AC41" s="3">
        <v>81</v>
      </c>
      <c r="AD41" s="1" t="str">
        <f t="shared" si="3"/>
        <v>gla_word-list_1997_01.html#81</v>
      </c>
    </row>
    <row r="42" spans="1:30" ht="17.25">
      <c r="A42" s="1">
        <v>39</v>
      </c>
      <c r="B42" s="1" t="s">
        <v>110</v>
      </c>
      <c r="C42" s="1" t="str">
        <f t="shared" si="0"/>
        <v>gla_word-list_1997_39.wav</v>
      </c>
      <c r="D42" s="1" t="str">
        <f t="shared" si="1"/>
        <v>gla_word-list_1997_39.mp3</v>
      </c>
      <c r="E42" s="1" t="s">
        <v>149</v>
      </c>
      <c r="F42" s="2" t="s">
        <v>153</v>
      </c>
      <c r="G42" s="1" t="s">
        <v>165</v>
      </c>
      <c r="I42" s="1" t="s">
        <v>166</v>
      </c>
      <c r="K42" s="1" t="s">
        <v>27</v>
      </c>
      <c r="L42" s="1" t="s">
        <v>27</v>
      </c>
      <c r="M42" s="1" t="str">
        <f t="shared" si="2"/>
        <v>gla_record_details.html#39</v>
      </c>
      <c r="N42" s="1" t="s">
        <v>175</v>
      </c>
      <c r="O42" s="1" t="s">
        <v>176</v>
      </c>
      <c r="P42" s="1" t="s">
        <v>28</v>
      </c>
      <c r="Q42" s="1" t="s">
        <v>202</v>
      </c>
      <c r="R42" s="1" t="s">
        <v>180</v>
      </c>
      <c r="S42" s="1" t="s">
        <v>179</v>
      </c>
      <c r="T42" s="1" t="s">
        <v>199</v>
      </c>
      <c r="U42" s="1" t="s">
        <v>203</v>
      </c>
      <c r="V42" s="1" t="s">
        <v>192</v>
      </c>
      <c r="W42" s="1" t="s">
        <v>29</v>
      </c>
      <c r="X42" s="1" t="s">
        <v>30</v>
      </c>
      <c r="Y42" s="1" t="s">
        <v>185</v>
      </c>
      <c r="Z42" s="1" t="s">
        <v>31</v>
      </c>
      <c r="AA42" s="1" t="s">
        <v>65</v>
      </c>
      <c r="AC42" s="3">
        <v>122</v>
      </c>
      <c r="AD42" s="1" t="str">
        <f t="shared" si="3"/>
        <v>gla_word-list_1997_01.html#122</v>
      </c>
    </row>
    <row r="43" spans="1:30" ht="17.25">
      <c r="A43" s="1">
        <v>40</v>
      </c>
      <c r="B43" s="1" t="s">
        <v>111</v>
      </c>
      <c r="C43" s="1" t="str">
        <f t="shared" si="0"/>
        <v>gla_word-list_1997_40.wav</v>
      </c>
      <c r="D43" s="1" t="str">
        <f t="shared" si="1"/>
        <v>gla_word-list_1997_40.mp3</v>
      </c>
      <c r="E43" s="1" t="s">
        <v>149</v>
      </c>
      <c r="F43" s="2" t="s">
        <v>154</v>
      </c>
      <c r="G43" s="1" t="s">
        <v>167</v>
      </c>
      <c r="I43" s="1" t="s">
        <v>168</v>
      </c>
      <c r="K43" s="1" t="s">
        <v>27</v>
      </c>
      <c r="L43" s="1" t="s">
        <v>27</v>
      </c>
      <c r="M43" s="1" t="str">
        <f t="shared" si="2"/>
        <v>gla_record_details.html#40</v>
      </c>
      <c r="N43" s="1" t="s">
        <v>175</v>
      </c>
      <c r="O43" s="1" t="s">
        <v>176</v>
      </c>
      <c r="P43" s="1" t="s">
        <v>28</v>
      </c>
      <c r="Q43" s="1" t="s">
        <v>202</v>
      </c>
      <c r="R43" s="1" t="s">
        <v>180</v>
      </c>
      <c r="S43" s="1" t="s">
        <v>179</v>
      </c>
      <c r="T43" s="1" t="s">
        <v>199</v>
      </c>
      <c r="U43" s="1" t="s">
        <v>203</v>
      </c>
      <c r="V43" s="1" t="s">
        <v>192</v>
      </c>
      <c r="W43" s="1" t="s">
        <v>29</v>
      </c>
      <c r="X43" s="1" t="s">
        <v>30</v>
      </c>
      <c r="Y43" s="1" t="s">
        <v>185</v>
      </c>
      <c r="Z43" s="1" t="s">
        <v>31</v>
      </c>
      <c r="AA43" s="1" t="s">
        <v>65</v>
      </c>
      <c r="AC43" s="3">
        <v>161</v>
      </c>
      <c r="AD43" s="1" t="str">
        <f t="shared" si="3"/>
        <v>gla_word-list_1997_01.html#161</v>
      </c>
    </row>
    <row r="44" spans="1:30" ht="17.25">
      <c r="A44" s="1">
        <v>41</v>
      </c>
      <c r="B44" s="1" t="s">
        <v>112</v>
      </c>
      <c r="C44" s="1" t="str">
        <f t="shared" si="0"/>
        <v>gla_word-list_1997_41.wav</v>
      </c>
      <c r="D44" s="1" t="str">
        <f t="shared" si="1"/>
        <v>gla_word-list_1997_41.mp3</v>
      </c>
      <c r="E44" s="1" t="s">
        <v>149</v>
      </c>
      <c r="F44" s="2" t="s">
        <v>155</v>
      </c>
      <c r="G44" s="1" t="s">
        <v>169</v>
      </c>
      <c r="I44" s="1" t="s">
        <v>170</v>
      </c>
      <c r="K44" s="1" t="s">
        <v>27</v>
      </c>
      <c r="L44" s="1" t="s">
        <v>27</v>
      </c>
      <c r="M44" s="1" t="str">
        <f t="shared" si="2"/>
        <v>gla_record_details.html#41</v>
      </c>
      <c r="N44" s="1" t="s">
        <v>175</v>
      </c>
      <c r="O44" s="1" t="s">
        <v>176</v>
      </c>
      <c r="P44" s="1" t="s">
        <v>28</v>
      </c>
      <c r="Q44" s="1" t="s">
        <v>202</v>
      </c>
      <c r="R44" s="1" t="s">
        <v>180</v>
      </c>
      <c r="S44" s="1" t="s">
        <v>179</v>
      </c>
      <c r="T44" s="1" t="s">
        <v>199</v>
      </c>
      <c r="U44" s="1" t="s">
        <v>203</v>
      </c>
      <c r="V44" s="1" t="s">
        <v>192</v>
      </c>
      <c r="W44" s="1" t="s">
        <v>29</v>
      </c>
      <c r="X44" s="1" t="s">
        <v>30</v>
      </c>
      <c r="Y44" s="1" t="s">
        <v>185</v>
      </c>
      <c r="Z44" s="1" t="s">
        <v>31</v>
      </c>
      <c r="AA44" s="1" t="s">
        <v>65</v>
      </c>
      <c r="AC44" s="3">
        <v>201</v>
      </c>
      <c r="AD44" s="1" t="str">
        <f t="shared" si="3"/>
        <v>gla_word-list_1997_01.html#201</v>
      </c>
    </row>
    <row r="45" spans="1:30" ht="17.25">
      <c r="A45" s="1">
        <v>42</v>
      </c>
      <c r="B45" s="1" t="s">
        <v>113</v>
      </c>
      <c r="C45" s="1" t="str">
        <f t="shared" si="0"/>
        <v>gla_word-list_1997_42.wav</v>
      </c>
      <c r="D45" s="1" t="str">
        <f t="shared" si="1"/>
        <v>gla_word-list_1997_42.mp3</v>
      </c>
      <c r="E45" s="1" t="s">
        <v>149</v>
      </c>
      <c r="F45" s="2" t="s">
        <v>156</v>
      </c>
      <c r="G45" s="1" t="s">
        <v>171</v>
      </c>
      <c r="I45" s="1" t="s">
        <v>172</v>
      </c>
      <c r="K45" s="1" t="s">
        <v>27</v>
      </c>
      <c r="L45" s="1" t="s">
        <v>27</v>
      </c>
      <c r="M45" s="1" t="str">
        <f t="shared" si="2"/>
        <v>gla_record_details.html#42</v>
      </c>
      <c r="N45" s="1" t="s">
        <v>175</v>
      </c>
      <c r="O45" s="1" t="s">
        <v>176</v>
      </c>
      <c r="P45" s="1" t="s">
        <v>28</v>
      </c>
      <c r="Q45" s="1" t="s">
        <v>202</v>
      </c>
      <c r="R45" s="1" t="s">
        <v>180</v>
      </c>
      <c r="S45" s="1" t="s">
        <v>179</v>
      </c>
      <c r="T45" s="1" t="s">
        <v>199</v>
      </c>
      <c r="U45" s="1" t="s">
        <v>203</v>
      </c>
      <c r="V45" s="1" t="s">
        <v>192</v>
      </c>
      <c r="W45" s="1" t="s">
        <v>29</v>
      </c>
      <c r="X45" s="1" t="s">
        <v>30</v>
      </c>
      <c r="Y45" s="1" t="s">
        <v>185</v>
      </c>
      <c r="Z45" s="1" t="s">
        <v>31</v>
      </c>
      <c r="AA45" s="1" t="s">
        <v>65</v>
      </c>
      <c r="AC45" s="3">
        <v>238</v>
      </c>
      <c r="AD45" s="1" t="str">
        <f t="shared" si="3"/>
        <v>gla_word-list_1997_01.html#238</v>
      </c>
    </row>
    <row r="46" spans="1:30" ht="17.25">
      <c r="A46" s="1">
        <v>43</v>
      </c>
      <c r="B46" s="1" t="s">
        <v>114</v>
      </c>
      <c r="C46" s="1" t="str">
        <f t="shared" si="0"/>
        <v>gla_word-list_1997_43.wav</v>
      </c>
      <c r="D46" s="1" t="str">
        <f t="shared" si="1"/>
        <v>gla_word-list_1997_43.mp3</v>
      </c>
      <c r="E46" s="1" t="s">
        <v>149</v>
      </c>
      <c r="F46" s="2" t="s">
        <v>150</v>
      </c>
      <c r="G46" s="1" t="s">
        <v>159</v>
      </c>
      <c r="I46" s="1" t="s">
        <v>160</v>
      </c>
      <c r="K46" s="1" t="s">
        <v>27</v>
      </c>
      <c r="L46" s="1" t="s">
        <v>27</v>
      </c>
      <c r="M46" s="1" t="str">
        <f t="shared" si="2"/>
        <v>gla_record_details.html#43</v>
      </c>
      <c r="N46" s="1" t="s">
        <v>175</v>
      </c>
      <c r="O46" s="1" t="s">
        <v>176</v>
      </c>
      <c r="P46" s="1" t="s">
        <v>28</v>
      </c>
      <c r="Q46" s="1" t="s">
        <v>202</v>
      </c>
      <c r="R46" s="1" t="s">
        <v>180</v>
      </c>
      <c r="S46" s="1" t="s">
        <v>179</v>
      </c>
      <c r="T46" s="1" t="s">
        <v>199</v>
      </c>
      <c r="U46" s="1" t="s">
        <v>203</v>
      </c>
      <c r="V46" s="1" t="s">
        <v>193</v>
      </c>
      <c r="W46" s="1" t="s">
        <v>29</v>
      </c>
      <c r="X46" s="1" t="s">
        <v>30</v>
      </c>
      <c r="Y46" s="1" t="s">
        <v>185</v>
      </c>
      <c r="Z46" s="1" t="s">
        <v>31</v>
      </c>
      <c r="AA46" s="1" t="s">
        <v>65</v>
      </c>
      <c r="AB46" s="1" t="str">
        <f>G46</f>
        <v>gla_word-list_1997_01.jpg</v>
      </c>
      <c r="AC46" s="3">
        <v>1</v>
      </c>
      <c r="AD46" s="1" t="str">
        <f t="shared" si="3"/>
        <v>gla_word-list_1997_01.html#1</v>
      </c>
    </row>
    <row r="47" spans="1:30" ht="17.25">
      <c r="A47" s="1">
        <v>44</v>
      </c>
      <c r="B47" s="1" t="s">
        <v>115</v>
      </c>
      <c r="C47" s="1" t="str">
        <f t="shared" si="0"/>
        <v>gla_word-list_1997_44.wav</v>
      </c>
      <c r="D47" s="1" t="str">
        <f t="shared" si="1"/>
        <v>gla_word-list_1997_44.mp3</v>
      </c>
      <c r="E47" s="1" t="s">
        <v>149</v>
      </c>
      <c r="F47" s="2" t="s">
        <v>151</v>
      </c>
      <c r="G47" s="1" t="s">
        <v>161</v>
      </c>
      <c r="I47" s="1" t="s">
        <v>162</v>
      </c>
      <c r="K47" s="1" t="s">
        <v>27</v>
      </c>
      <c r="L47" s="1" t="s">
        <v>27</v>
      </c>
      <c r="M47" s="1" t="str">
        <f t="shared" si="2"/>
        <v>gla_record_details.html#44</v>
      </c>
      <c r="N47" s="1" t="s">
        <v>175</v>
      </c>
      <c r="O47" s="1" t="s">
        <v>176</v>
      </c>
      <c r="P47" s="1" t="s">
        <v>28</v>
      </c>
      <c r="Q47" s="1" t="s">
        <v>202</v>
      </c>
      <c r="R47" s="1" t="s">
        <v>180</v>
      </c>
      <c r="S47" s="1" t="s">
        <v>179</v>
      </c>
      <c r="T47" s="1" t="s">
        <v>199</v>
      </c>
      <c r="U47" s="1" t="s">
        <v>203</v>
      </c>
      <c r="V47" s="1" t="s">
        <v>193</v>
      </c>
      <c r="W47" s="1" t="s">
        <v>29</v>
      </c>
      <c r="X47" s="1" t="s">
        <v>30</v>
      </c>
      <c r="Y47" s="1" t="s">
        <v>185</v>
      </c>
      <c r="Z47" s="1" t="s">
        <v>31</v>
      </c>
      <c r="AA47" s="1" t="s">
        <v>65</v>
      </c>
      <c r="AC47" s="3">
        <v>39</v>
      </c>
      <c r="AD47" s="1" t="str">
        <f t="shared" si="3"/>
        <v>gla_word-list_1997_01.html#39</v>
      </c>
    </row>
    <row r="48" spans="1:30" ht="17.25">
      <c r="A48" s="1">
        <v>45</v>
      </c>
      <c r="B48" s="1" t="s">
        <v>116</v>
      </c>
      <c r="C48" s="1" t="str">
        <f t="shared" si="0"/>
        <v>gla_word-list_1997_45.wav</v>
      </c>
      <c r="D48" s="1" t="str">
        <f t="shared" si="1"/>
        <v>gla_word-list_1997_45.mp3</v>
      </c>
      <c r="E48" s="1" t="s">
        <v>149</v>
      </c>
      <c r="F48" s="2" t="s">
        <v>152</v>
      </c>
      <c r="G48" s="1" t="s">
        <v>163</v>
      </c>
      <c r="I48" s="1" t="s">
        <v>164</v>
      </c>
      <c r="K48" s="1" t="s">
        <v>27</v>
      </c>
      <c r="L48" s="1" t="s">
        <v>27</v>
      </c>
      <c r="M48" s="1" t="str">
        <f t="shared" si="2"/>
        <v>gla_record_details.html#45</v>
      </c>
      <c r="N48" s="1" t="s">
        <v>175</v>
      </c>
      <c r="O48" s="1" t="s">
        <v>176</v>
      </c>
      <c r="P48" s="1" t="s">
        <v>28</v>
      </c>
      <c r="Q48" s="1" t="s">
        <v>202</v>
      </c>
      <c r="R48" s="1" t="s">
        <v>180</v>
      </c>
      <c r="S48" s="1" t="s">
        <v>179</v>
      </c>
      <c r="T48" s="1" t="s">
        <v>199</v>
      </c>
      <c r="U48" s="1" t="s">
        <v>203</v>
      </c>
      <c r="V48" s="1" t="s">
        <v>193</v>
      </c>
      <c r="W48" s="1" t="s">
        <v>29</v>
      </c>
      <c r="X48" s="1" t="s">
        <v>30</v>
      </c>
      <c r="Y48" s="1" t="s">
        <v>185</v>
      </c>
      <c r="Z48" s="1" t="s">
        <v>31</v>
      </c>
      <c r="AA48" s="1" t="s">
        <v>65</v>
      </c>
      <c r="AC48" s="3">
        <v>81</v>
      </c>
      <c r="AD48" s="1" t="str">
        <f t="shared" si="3"/>
        <v>gla_word-list_1997_01.html#81</v>
      </c>
    </row>
    <row r="49" spans="1:30" ht="17.25">
      <c r="A49" s="1">
        <v>46</v>
      </c>
      <c r="B49" s="1" t="s">
        <v>117</v>
      </c>
      <c r="C49" s="1" t="str">
        <f t="shared" si="0"/>
        <v>gla_word-list_1997_46.wav</v>
      </c>
      <c r="D49" s="1" t="str">
        <f t="shared" si="1"/>
        <v>gla_word-list_1997_46.mp3</v>
      </c>
      <c r="E49" s="1" t="s">
        <v>149</v>
      </c>
      <c r="F49" s="2" t="s">
        <v>153</v>
      </c>
      <c r="G49" s="1" t="s">
        <v>165</v>
      </c>
      <c r="I49" s="1" t="s">
        <v>166</v>
      </c>
      <c r="K49" s="1" t="s">
        <v>27</v>
      </c>
      <c r="L49" s="1" t="s">
        <v>27</v>
      </c>
      <c r="M49" s="1" t="str">
        <f t="shared" si="2"/>
        <v>gla_record_details.html#46</v>
      </c>
      <c r="N49" s="1" t="s">
        <v>175</v>
      </c>
      <c r="O49" s="1" t="s">
        <v>176</v>
      </c>
      <c r="P49" s="1" t="s">
        <v>28</v>
      </c>
      <c r="Q49" s="1" t="s">
        <v>202</v>
      </c>
      <c r="R49" s="1" t="s">
        <v>180</v>
      </c>
      <c r="S49" s="1" t="s">
        <v>179</v>
      </c>
      <c r="T49" s="1" t="s">
        <v>199</v>
      </c>
      <c r="U49" s="1" t="s">
        <v>203</v>
      </c>
      <c r="V49" s="1" t="s">
        <v>193</v>
      </c>
      <c r="W49" s="1" t="s">
        <v>29</v>
      </c>
      <c r="X49" s="1" t="s">
        <v>30</v>
      </c>
      <c r="Y49" s="1" t="s">
        <v>185</v>
      </c>
      <c r="Z49" s="1" t="s">
        <v>31</v>
      </c>
      <c r="AA49" s="1" t="s">
        <v>65</v>
      </c>
      <c r="AC49" s="3">
        <v>122</v>
      </c>
      <c r="AD49" s="1" t="str">
        <f t="shared" si="3"/>
        <v>gla_word-list_1997_01.html#122</v>
      </c>
    </row>
    <row r="50" spans="1:30" ht="17.25">
      <c r="A50" s="1">
        <v>47</v>
      </c>
      <c r="B50" s="1" t="s">
        <v>118</v>
      </c>
      <c r="C50" s="1" t="str">
        <f t="shared" si="0"/>
        <v>gla_word-list_1997_47.wav</v>
      </c>
      <c r="D50" s="1" t="str">
        <f t="shared" si="1"/>
        <v>gla_word-list_1997_47.mp3</v>
      </c>
      <c r="E50" s="1" t="s">
        <v>149</v>
      </c>
      <c r="F50" s="2" t="s">
        <v>154</v>
      </c>
      <c r="G50" s="1" t="s">
        <v>167</v>
      </c>
      <c r="I50" s="1" t="s">
        <v>168</v>
      </c>
      <c r="K50" s="1" t="s">
        <v>27</v>
      </c>
      <c r="L50" s="1" t="s">
        <v>27</v>
      </c>
      <c r="M50" s="1" t="str">
        <f t="shared" si="2"/>
        <v>gla_record_details.html#47</v>
      </c>
      <c r="N50" s="1" t="s">
        <v>175</v>
      </c>
      <c r="O50" s="1" t="s">
        <v>176</v>
      </c>
      <c r="P50" s="1" t="s">
        <v>28</v>
      </c>
      <c r="Q50" s="1" t="s">
        <v>202</v>
      </c>
      <c r="R50" s="1" t="s">
        <v>180</v>
      </c>
      <c r="S50" s="1" t="s">
        <v>179</v>
      </c>
      <c r="T50" s="1" t="s">
        <v>199</v>
      </c>
      <c r="U50" s="1" t="s">
        <v>203</v>
      </c>
      <c r="V50" s="1" t="s">
        <v>193</v>
      </c>
      <c r="W50" s="1" t="s">
        <v>29</v>
      </c>
      <c r="X50" s="1" t="s">
        <v>30</v>
      </c>
      <c r="Y50" s="1" t="s">
        <v>185</v>
      </c>
      <c r="Z50" s="1" t="s">
        <v>31</v>
      </c>
      <c r="AA50" s="1" t="s">
        <v>65</v>
      </c>
      <c r="AC50" s="3">
        <v>161</v>
      </c>
      <c r="AD50" s="1" t="str">
        <f t="shared" si="3"/>
        <v>gla_word-list_1997_01.html#161</v>
      </c>
    </row>
    <row r="51" spans="1:30" ht="17.25">
      <c r="A51" s="1">
        <v>48</v>
      </c>
      <c r="B51" s="1" t="s">
        <v>119</v>
      </c>
      <c r="C51" s="1" t="str">
        <f t="shared" si="0"/>
        <v>gla_word-list_1997_48.wav</v>
      </c>
      <c r="D51" s="1" t="str">
        <f t="shared" si="1"/>
        <v>gla_word-list_1997_48.mp3</v>
      </c>
      <c r="E51" s="1" t="s">
        <v>149</v>
      </c>
      <c r="F51" s="2" t="s">
        <v>155</v>
      </c>
      <c r="G51" s="1" t="s">
        <v>169</v>
      </c>
      <c r="I51" s="1" t="s">
        <v>170</v>
      </c>
      <c r="K51" s="1" t="s">
        <v>27</v>
      </c>
      <c r="L51" s="1" t="s">
        <v>27</v>
      </c>
      <c r="M51" s="1" t="str">
        <f t="shared" si="2"/>
        <v>gla_record_details.html#48</v>
      </c>
      <c r="N51" s="1" t="s">
        <v>175</v>
      </c>
      <c r="O51" s="1" t="s">
        <v>176</v>
      </c>
      <c r="P51" s="1" t="s">
        <v>28</v>
      </c>
      <c r="Q51" s="1" t="s">
        <v>202</v>
      </c>
      <c r="R51" s="1" t="s">
        <v>180</v>
      </c>
      <c r="S51" s="1" t="s">
        <v>179</v>
      </c>
      <c r="T51" s="1" t="s">
        <v>199</v>
      </c>
      <c r="U51" s="1" t="s">
        <v>203</v>
      </c>
      <c r="V51" s="1" t="s">
        <v>193</v>
      </c>
      <c r="W51" s="1" t="s">
        <v>29</v>
      </c>
      <c r="X51" s="1" t="s">
        <v>30</v>
      </c>
      <c r="Y51" s="1" t="s">
        <v>185</v>
      </c>
      <c r="Z51" s="1" t="s">
        <v>31</v>
      </c>
      <c r="AA51" s="1" t="s">
        <v>65</v>
      </c>
      <c r="AC51" s="3">
        <v>201</v>
      </c>
      <c r="AD51" s="1" t="str">
        <f t="shared" si="3"/>
        <v>gla_word-list_1997_01.html#201</v>
      </c>
    </row>
    <row r="52" spans="1:30" ht="17.25">
      <c r="A52" s="1">
        <v>49</v>
      </c>
      <c r="B52" s="1" t="s">
        <v>120</v>
      </c>
      <c r="C52" s="1" t="str">
        <f t="shared" si="0"/>
        <v>gla_word-list_1997_49.wav</v>
      </c>
      <c r="D52" s="1" t="str">
        <f t="shared" si="1"/>
        <v>gla_word-list_1997_49.mp3</v>
      </c>
      <c r="E52" s="1" t="s">
        <v>149</v>
      </c>
      <c r="F52" s="2" t="s">
        <v>156</v>
      </c>
      <c r="G52" s="1" t="s">
        <v>171</v>
      </c>
      <c r="I52" s="1" t="s">
        <v>172</v>
      </c>
      <c r="K52" s="1" t="s">
        <v>27</v>
      </c>
      <c r="L52" s="1" t="s">
        <v>27</v>
      </c>
      <c r="M52" s="1" t="str">
        <f t="shared" si="2"/>
        <v>gla_record_details.html#49</v>
      </c>
      <c r="N52" s="1" t="s">
        <v>175</v>
      </c>
      <c r="O52" s="1" t="s">
        <v>176</v>
      </c>
      <c r="P52" s="1" t="s">
        <v>28</v>
      </c>
      <c r="Q52" s="1" t="s">
        <v>202</v>
      </c>
      <c r="R52" s="1" t="s">
        <v>180</v>
      </c>
      <c r="S52" s="1" t="s">
        <v>179</v>
      </c>
      <c r="T52" s="1" t="s">
        <v>199</v>
      </c>
      <c r="U52" s="1" t="s">
        <v>203</v>
      </c>
      <c r="V52" s="1" t="s">
        <v>193</v>
      </c>
      <c r="W52" s="1" t="s">
        <v>29</v>
      </c>
      <c r="X52" s="1" t="s">
        <v>30</v>
      </c>
      <c r="Y52" s="1" t="s">
        <v>185</v>
      </c>
      <c r="Z52" s="1" t="s">
        <v>31</v>
      </c>
      <c r="AA52" s="1" t="s">
        <v>65</v>
      </c>
      <c r="AC52" s="3">
        <v>238</v>
      </c>
      <c r="AD52" s="1" t="str">
        <f t="shared" si="3"/>
        <v>gla_word-list_1997_01.html#238</v>
      </c>
    </row>
    <row r="53" spans="1:30" ht="17.25">
      <c r="A53" s="1">
        <v>50</v>
      </c>
      <c r="B53" s="1" t="s">
        <v>121</v>
      </c>
      <c r="C53" s="1" t="str">
        <f t="shared" si="0"/>
        <v>gla_word-list_1997_50.wav</v>
      </c>
      <c r="D53" s="1" t="str">
        <f t="shared" si="1"/>
        <v>gla_word-list_1997_50.mp3</v>
      </c>
      <c r="E53" s="1" t="s">
        <v>149</v>
      </c>
      <c r="F53" s="2" t="s">
        <v>150</v>
      </c>
      <c r="G53" s="1" t="s">
        <v>159</v>
      </c>
      <c r="I53" s="1" t="s">
        <v>160</v>
      </c>
      <c r="K53" s="1" t="s">
        <v>27</v>
      </c>
      <c r="L53" s="1" t="s">
        <v>27</v>
      </c>
      <c r="M53" s="1" t="str">
        <f t="shared" si="2"/>
        <v>gla_record_details.html#50</v>
      </c>
      <c r="N53" s="1" t="s">
        <v>175</v>
      </c>
      <c r="O53" s="1" t="s">
        <v>176</v>
      </c>
      <c r="P53" s="1" t="s">
        <v>28</v>
      </c>
      <c r="Q53" s="1" t="s">
        <v>202</v>
      </c>
      <c r="R53" s="1" t="s">
        <v>180</v>
      </c>
      <c r="S53" s="1" t="s">
        <v>179</v>
      </c>
      <c r="T53" s="1" t="s">
        <v>199</v>
      </c>
      <c r="U53" s="1" t="s">
        <v>203</v>
      </c>
      <c r="V53" s="1" t="s">
        <v>194</v>
      </c>
      <c r="W53" s="1" t="s">
        <v>29</v>
      </c>
      <c r="X53" s="1" t="s">
        <v>30</v>
      </c>
      <c r="Y53" s="1" t="s">
        <v>185</v>
      </c>
      <c r="Z53" s="1" t="s">
        <v>31</v>
      </c>
      <c r="AA53" s="1" t="s">
        <v>65</v>
      </c>
      <c r="AB53" s="1" t="str">
        <f>G53</f>
        <v>gla_word-list_1997_01.jpg</v>
      </c>
      <c r="AC53" s="3">
        <v>1</v>
      </c>
      <c r="AD53" s="1" t="str">
        <f t="shared" si="3"/>
        <v>gla_word-list_1997_01.html#1</v>
      </c>
    </row>
    <row r="54" spans="1:30" ht="17.25">
      <c r="A54" s="1">
        <v>51</v>
      </c>
      <c r="B54" s="1" t="s">
        <v>122</v>
      </c>
      <c r="C54" s="1" t="str">
        <f t="shared" si="0"/>
        <v>gla_word-list_1997_51.wav</v>
      </c>
      <c r="D54" s="1" t="str">
        <f t="shared" si="1"/>
        <v>gla_word-list_1997_51.mp3</v>
      </c>
      <c r="E54" s="1" t="s">
        <v>149</v>
      </c>
      <c r="F54" s="2" t="s">
        <v>151</v>
      </c>
      <c r="G54" s="1" t="s">
        <v>161</v>
      </c>
      <c r="I54" s="1" t="s">
        <v>162</v>
      </c>
      <c r="K54" s="1" t="s">
        <v>27</v>
      </c>
      <c r="L54" s="1" t="s">
        <v>27</v>
      </c>
      <c r="M54" s="1" t="str">
        <f t="shared" si="2"/>
        <v>gla_record_details.html#51</v>
      </c>
      <c r="N54" s="1" t="s">
        <v>175</v>
      </c>
      <c r="O54" s="1" t="s">
        <v>176</v>
      </c>
      <c r="P54" s="1" t="s">
        <v>28</v>
      </c>
      <c r="Q54" s="1" t="s">
        <v>202</v>
      </c>
      <c r="R54" s="1" t="s">
        <v>180</v>
      </c>
      <c r="S54" s="1" t="s">
        <v>179</v>
      </c>
      <c r="T54" s="1" t="s">
        <v>199</v>
      </c>
      <c r="U54" s="1" t="s">
        <v>203</v>
      </c>
      <c r="V54" s="1" t="s">
        <v>194</v>
      </c>
      <c r="W54" s="1" t="s">
        <v>29</v>
      </c>
      <c r="X54" s="1" t="s">
        <v>30</v>
      </c>
      <c r="Y54" s="1" t="s">
        <v>185</v>
      </c>
      <c r="Z54" s="1" t="s">
        <v>31</v>
      </c>
      <c r="AA54" s="1" t="s">
        <v>65</v>
      </c>
      <c r="AC54" s="3">
        <v>39</v>
      </c>
      <c r="AD54" s="1" t="str">
        <f t="shared" si="3"/>
        <v>gla_word-list_1997_01.html#39</v>
      </c>
    </row>
    <row r="55" spans="1:30" ht="17.25">
      <c r="A55" s="1">
        <v>52</v>
      </c>
      <c r="B55" s="1" t="s">
        <v>123</v>
      </c>
      <c r="C55" s="1" t="str">
        <f t="shared" si="0"/>
        <v>gla_word-list_1997_52.wav</v>
      </c>
      <c r="D55" s="1" t="str">
        <f t="shared" si="1"/>
        <v>gla_word-list_1997_52.mp3</v>
      </c>
      <c r="E55" s="1" t="s">
        <v>149</v>
      </c>
      <c r="F55" s="2" t="s">
        <v>152</v>
      </c>
      <c r="G55" s="1" t="s">
        <v>163</v>
      </c>
      <c r="I55" s="1" t="s">
        <v>164</v>
      </c>
      <c r="K55" s="1" t="s">
        <v>27</v>
      </c>
      <c r="L55" s="1" t="s">
        <v>27</v>
      </c>
      <c r="M55" s="1" t="str">
        <f t="shared" si="2"/>
        <v>gla_record_details.html#52</v>
      </c>
      <c r="N55" s="1" t="s">
        <v>175</v>
      </c>
      <c r="O55" s="1" t="s">
        <v>176</v>
      </c>
      <c r="P55" s="1" t="s">
        <v>28</v>
      </c>
      <c r="Q55" s="1" t="s">
        <v>202</v>
      </c>
      <c r="R55" s="1" t="s">
        <v>180</v>
      </c>
      <c r="S55" s="1" t="s">
        <v>179</v>
      </c>
      <c r="T55" s="1" t="s">
        <v>199</v>
      </c>
      <c r="U55" s="1" t="s">
        <v>203</v>
      </c>
      <c r="V55" s="1" t="s">
        <v>194</v>
      </c>
      <c r="W55" s="1" t="s">
        <v>29</v>
      </c>
      <c r="X55" s="1" t="s">
        <v>30</v>
      </c>
      <c r="Y55" s="1" t="s">
        <v>185</v>
      </c>
      <c r="Z55" s="1" t="s">
        <v>31</v>
      </c>
      <c r="AA55" s="1" t="s">
        <v>65</v>
      </c>
      <c r="AC55" s="3">
        <v>81</v>
      </c>
      <c r="AD55" s="1" t="str">
        <f t="shared" si="3"/>
        <v>gla_word-list_1997_01.html#81</v>
      </c>
    </row>
    <row r="56" spans="1:30" ht="17.25">
      <c r="A56" s="1">
        <v>53</v>
      </c>
      <c r="B56" s="1" t="s">
        <v>124</v>
      </c>
      <c r="C56" s="1" t="str">
        <f t="shared" si="0"/>
        <v>gla_word-list_1997_53.wav</v>
      </c>
      <c r="D56" s="1" t="str">
        <f t="shared" si="1"/>
        <v>gla_word-list_1997_53.mp3</v>
      </c>
      <c r="E56" s="1" t="s">
        <v>149</v>
      </c>
      <c r="F56" s="2" t="s">
        <v>153</v>
      </c>
      <c r="G56" s="1" t="s">
        <v>165</v>
      </c>
      <c r="I56" s="1" t="s">
        <v>166</v>
      </c>
      <c r="K56" s="1" t="s">
        <v>27</v>
      </c>
      <c r="L56" s="1" t="s">
        <v>27</v>
      </c>
      <c r="M56" s="1" t="str">
        <f t="shared" si="2"/>
        <v>gla_record_details.html#53</v>
      </c>
      <c r="N56" s="1" t="s">
        <v>175</v>
      </c>
      <c r="O56" s="1" t="s">
        <v>176</v>
      </c>
      <c r="P56" s="1" t="s">
        <v>28</v>
      </c>
      <c r="Q56" s="1" t="s">
        <v>202</v>
      </c>
      <c r="R56" s="1" t="s">
        <v>180</v>
      </c>
      <c r="S56" s="1" t="s">
        <v>179</v>
      </c>
      <c r="T56" s="1" t="s">
        <v>199</v>
      </c>
      <c r="U56" s="1" t="s">
        <v>203</v>
      </c>
      <c r="V56" s="1" t="s">
        <v>194</v>
      </c>
      <c r="W56" s="1" t="s">
        <v>29</v>
      </c>
      <c r="X56" s="1" t="s">
        <v>30</v>
      </c>
      <c r="Y56" s="1" t="s">
        <v>185</v>
      </c>
      <c r="Z56" s="1" t="s">
        <v>31</v>
      </c>
      <c r="AA56" s="1" t="s">
        <v>65</v>
      </c>
      <c r="AC56" s="3">
        <v>122</v>
      </c>
      <c r="AD56" s="1" t="str">
        <f t="shared" si="3"/>
        <v>gla_word-list_1997_01.html#122</v>
      </c>
    </row>
    <row r="57" spans="1:30" ht="17.25">
      <c r="A57" s="1">
        <v>54</v>
      </c>
      <c r="B57" s="1" t="s">
        <v>125</v>
      </c>
      <c r="C57" s="1" t="str">
        <f t="shared" si="0"/>
        <v>gla_word-list_1997_54.wav</v>
      </c>
      <c r="D57" s="1" t="str">
        <f t="shared" si="1"/>
        <v>gla_word-list_1997_54.mp3</v>
      </c>
      <c r="E57" s="1" t="s">
        <v>149</v>
      </c>
      <c r="F57" s="2" t="s">
        <v>154</v>
      </c>
      <c r="G57" s="1" t="s">
        <v>167</v>
      </c>
      <c r="I57" s="1" t="s">
        <v>168</v>
      </c>
      <c r="K57" s="1" t="s">
        <v>27</v>
      </c>
      <c r="L57" s="1" t="s">
        <v>27</v>
      </c>
      <c r="M57" s="1" t="str">
        <f t="shared" si="2"/>
        <v>gla_record_details.html#54</v>
      </c>
      <c r="N57" s="1" t="s">
        <v>175</v>
      </c>
      <c r="O57" s="1" t="s">
        <v>176</v>
      </c>
      <c r="P57" s="1" t="s">
        <v>28</v>
      </c>
      <c r="Q57" s="1" t="s">
        <v>202</v>
      </c>
      <c r="R57" s="1" t="s">
        <v>180</v>
      </c>
      <c r="S57" s="1" t="s">
        <v>179</v>
      </c>
      <c r="T57" s="1" t="s">
        <v>199</v>
      </c>
      <c r="U57" s="1" t="s">
        <v>203</v>
      </c>
      <c r="V57" s="1" t="s">
        <v>194</v>
      </c>
      <c r="W57" s="1" t="s">
        <v>29</v>
      </c>
      <c r="X57" s="1" t="s">
        <v>30</v>
      </c>
      <c r="Y57" s="1" t="s">
        <v>185</v>
      </c>
      <c r="Z57" s="1" t="s">
        <v>31</v>
      </c>
      <c r="AA57" s="1" t="s">
        <v>65</v>
      </c>
      <c r="AC57" s="3">
        <v>161</v>
      </c>
      <c r="AD57" s="1" t="str">
        <f t="shared" si="3"/>
        <v>gla_word-list_1997_01.html#161</v>
      </c>
    </row>
    <row r="58" spans="1:30" ht="17.25">
      <c r="A58" s="1">
        <v>55</v>
      </c>
      <c r="B58" s="1" t="s">
        <v>126</v>
      </c>
      <c r="C58" s="1" t="str">
        <f t="shared" si="0"/>
        <v>gla_word-list_1997_55.wav</v>
      </c>
      <c r="D58" s="1" t="str">
        <f t="shared" si="1"/>
        <v>gla_word-list_1997_55.mp3</v>
      </c>
      <c r="E58" s="1" t="s">
        <v>149</v>
      </c>
      <c r="F58" s="2" t="s">
        <v>155</v>
      </c>
      <c r="G58" s="1" t="s">
        <v>169</v>
      </c>
      <c r="I58" s="1" t="s">
        <v>170</v>
      </c>
      <c r="K58" s="1" t="s">
        <v>27</v>
      </c>
      <c r="L58" s="1" t="s">
        <v>27</v>
      </c>
      <c r="M58" s="1" t="str">
        <f t="shared" si="2"/>
        <v>gla_record_details.html#55</v>
      </c>
      <c r="N58" s="1" t="s">
        <v>175</v>
      </c>
      <c r="O58" s="1" t="s">
        <v>176</v>
      </c>
      <c r="P58" s="1" t="s">
        <v>28</v>
      </c>
      <c r="Q58" s="1" t="s">
        <v>202</v>
      </c>
      <c r="R58" s="1" t="s">
        <v>180</v>
      </c>
      <c r="S58" s="1" t="s">
        <v>179</v>
      </c>
      <c r="T58" s="1" t="s">
        <v>199</v>
      </c>
      <c r="U58" s="1" t="s">
        <v>203</v>
      </c>
      <c r="V58" s="1" t="s">
        <v>194</v>
      </c>
      <c r="W58" s="1" t="s">
        <v>29</v>
      </c>
      <c r="X58" s="1" t="s">
        <v>30</v>
      </c>
      <c r="Y58" s="1" t="s">
        <v>185</v>
      </c>
      <c r="Z58" s="1" t="s">
        <v>31</v>
      </c>
      <c r="AA58" s="1" t="s">
        <v>65</v>
      </c>
      <c r="AC58" s="3">
        <v>201</v>
      </c>
      <c r="AD58" s="1" t="str">
        <f t="shared" si="3"/>
        <v>gla_word-list_1997_01.html#201</v>
      </c>
    </row>
    <row r="59" spans="1:30" ht="17.25">
      <c r="A59" s="1">
        <v>56</v>
      </c>
      <c r="B59" s="1" t="s">
        <v>127</v>
      </c>
      <c r="C59" s="1" t="str">
        <f t="shared" si="0"/>
        <v>gla_word-list_1997_56.wav</v>
      </c>
      <c r="D59" s="1" t="str">
        <f t="shared" si="1"/>
        <v>gla_word-list_1997_56.mp3</v>
      </c>
      <c r="E59" s="1" t="s">
        <v>149</v>
      </c>
      <c r="F59" s="2" t="s">
        <v>156</v>
      </c>
      <c r="G59" s="1" t="s">
        <v>171</v>
      </c>
      <c r="I59" s="1" t="s">
        <v>172</v>
      </c>
      <c r="K59" s="1" t="s">
        <v>27</v>
      </c>
      <c r="L59" s="1" t="s">
        <v>27</v>
      </c>
      <c r="M59" s="1" t="str">
        <f t="shared" si="2"/>
        <v>gla_record_details.html#56</v>
      </c>
      <c r="N59" s="1" t="s">
        <v>175</v>
      </c>
      <c r="O59" s="1" t="s">
        <v>176</v>
      </c>
      <c r="P59" s="1" t="s">
        <v>28</v>
      </c>
      <c r="Q59" s="1" t="s">
        <v>202</v>
      </c>
      <c r="R59" s="1" t="s">
        <v>180</v>
      </c>
      <c r="S59" s="1" t="s">
        <v>179</v>
      </c>
      <c r="T59" s="1" t="s">
        <v>199</v>
      </c>
      <c r="U59" s="1" t="s">
        <v>203</v>
      </c>
      <c r="V59" s="1" t="s">
        <v>194</v>
      </c>
      <c r="W59" s="1" t="s">
        <v>29</v>
      </c>
      <c r="X59" s="1" t="s">
        <v>30</v>
      </c>
      <c r="Y59" s="1" t="s">
        <v>185</v>
      </c>
      <c r="Z59" s="1" t="s">
        <v>31</v>
      </c>
      <c r="AA59" s="1" t="s">
        <v>65</v>
      </c>
      <c r="AC59" s="3">
        <v>238</v>
      </c>
      <c r="AD59" s="1" t="str">
        <f t="shared" si="3"/>
        <v>gla_word-list_1997_01.html#238</v>
      </c>
    </row>
    <row r="60" spans="1:30" ht="17.25">
      <c r="A60" s="1">
        <v>57</v>
      </c>
      <c r="B60" s="1" t="s">
        <v>128</v>
      </c>
      <c r="C60" s="1" t="str">
        <f t="shared" si="0"/>
        <v>gla_word-list_1997_57.wav</v>
      </c>
      <c r="D60" s="1" t="str">
        <f t="shared" si="1"/>
        <v>gla_word-list_1997_57.mp3</v>
      </c>
      <c r="E60" s="1" t="s">
        <v>149</v>
      </c>
      <c r="F60" s="2" t="s">
        <v>150</v>
      </c>
      <c r="G60" s="1" t="s">
        <v>159</v>
      </c>
      <c r="I60" s="1" t="s">
        <v>160</v>
      </c>
      <c r="K60" s="1" t="s">
        <v>27</v>
      </c>
      <c r="L60" s="1" t="s">
        <v>27</v>
      </c>
      <c r="M60" s="1" t="str">
        <f t="shared" si="2"/>
        <v>gla_record_details.html#57</v>
      </c>
      <c r="N60" s="1" t="s">
        <v>175</v>
      </c>
      <c r="O60" s="1" t="s">
        <v>176</v>
      </c>
      <c r="P60" s="1" t="s">
        <v>28</v>
      </c>
      <c r="Q60" s="1" t="s">
        <v>202</v>
      </c>
      <c r="R60" s="1" t="s">
        <v>181</v>
      </c>
      <c r="S60" s="1" t="s">
        <v>179</v>
      </c>
      <c r="T60" s="1" t="s">
        <v>199</v>
      </c>
      <c r="U60" s="1" t="s">
        <v>203</v>
      </c>
      <c r="V60" s="1" t="s">
        <v>195</v>
      </c>
      <c r="W60" s="1" t="s">
        <v>29</v>
      </c>
      <c r="X60" s="1" t="s">
        <v>30</v>
      </c>
      <c r="Y60" s="1" t="s">
        <v>185</v>
      </c>
      <c r="Z60" s="1" t="s">
        <v>31</v>
      </c>
      <c r="AA60" s="1" t="s">
        <v>65</v>
      </c>
      <c r="AB60" s="1" t="str">
        <f>G60</f>
        <v>gla_word-list_1997_01.jpg</v>
      </c>
      <c r="AC60" s="3">
        <v>1</v>
      </c>
      <c r="AD60" s="1" t="str">
        <f t="shared" si="3"/>
        <v>gla_word-list_1997_01.html#1</v>
      </c>
    </row>
    <row r="61" spans="1:30" ht="17.25">
      <c r="A61" s="1">
        <v>58</v>
      </c>
      <c r="B61" s="1" t="s">
        <v>129</v>
      </c>
      <c r="C61" s="1" t="str">
        <f t="shared" si="0"/>
        <v>gla_word-list_1997_58.wav</v>
      </c>
      <c r="D61" s="1" t="str">
        <f t="shared" si="1"/>
        <v>gla_word-list_1997_58.mp3</v>
      </c>
      <c r="E61" s="1" t="s">
        <v>149</v>
      </c>
      <c r="F61" s="2" t="s">
        <v>151</v>
      </c>
      <c r="G61" s="1" t="s">
        <v>161</v>
      </c>
      <c r="I61" s="1" t="s">
        <v>162</v>
      </c>
      <c r="K61" s="1" t="s">
        <v>27</v>
      </c>
      <c r="L61" s="1" t="s">
        <v>27</v>
      </c>
      <c r="M61" s="1" t="str">
        <f t="shared" si="2"/>
        <v>gla_record_details.html#58</v>
      </c>
      <c r="N61" s="1" t="s">
        <v>175</v>
      </c>
      <c r="O61" s="1" t="s">
        <v>176</v>
      </c>
      <c r="P61" s="1" t="s">
        <v>28</v>
      </c>
      <c r="Q61" s="1" t="s">
        <v>202</v>
      </c>
      <c r="R61" s="1" t="s">
        <v>181</v>
      </c>
      <c r="S61" s="1" t="s">
        <v>179</v>
      </c>
      <c r="T61" s="1" t="s">
        <v>199</v>
      </c>
      <c r="U61" s="1" t="s">
        <v>203</v>
      </c>
      <c r="V61" s="1" t="s">
        <v>195</v>
      </c>
      <c r="W61" s="1" t="s">
        <v>29</v>
      </c>
      <c r="X61" s="1" t="s">
        <v>30</v>
      </c>
      <c r="Y61" s="1" t="s">
        <v>185</v>
      </c>
      <c r="Z61" s="1" t="s">
        <v>31</v>
      </c>
      <c r="AA61" s="1" t="s">
        <v>65</v>
      </c>
      <c r="AC61" s="3">
        <v>39</v>
      </c>
      <c r="AD61" s="1" t="str">
        <f t="shared" si="3"/>
        <v>gla_word-list_1997_01.html#39</v>
      </c>
    </row>
    <row r="62" spans="1:30" ht="17.25">
      <c r="A62" s="1">
        <v>59</v>
      </c>
      <c r="B62" s="1" t="s">
        <v>130</v>
      </c>
      <c r="C62" s="1" t="str">
        <f t="shared" si="0"/>
        <v>gla_word-list_1997_59.wav</v>
      </c>
      <c r="D62" s="1" t="str">
        <f t="shared" si="1"/>
        <v>gla_word-list_1997_59.mp3</v>
      </c>
      <c r="E62" s="1" t="s">
        <v>149</v>
      </c>
      <c r="F62" s="2" t="s">
        <v>152</v>
      </c>
      <c r="G62" s="1" t="s">
        <v>163</v>
      </c>
      <c r="I62" s="1" t="s">
        <v>164</v>
      </c>
      <c r="K62" s="1" t="s">
        <v>27</v>
      </c>
      <c r="L62" s="1" t="s">
        <v>27</v>
      </c>
      <c r="M62" s="1" t="str">
        <f t="shared" si="2"/>
        <v>gla_record_details.html#59</v>
      </c>
      <c r="N62" s="1" t="s">
        <v>175</v>
      </c>
      <c r="O62" s="1" t="s">
        <v>176</v>
      </c>
      <c r="P62" s="1" t="s">
        <v>28</v>
      </c>
      <c r="Q62" s="1" t="s">
        <v>202</v>
      </c>
      <c r="R62" s="1" t="s">
        <v>181</v>
      </c>
      <c r="S62" s="1" t="s">
        <v>179</v>
      </c>
      <c r="T62" s="1" t="s">
        <v>199</v>
      </c>
      <c r="U62" s="1" t="s">
        <v>203</v>
      </c>
      <c r="V62" s="1" t="s">
        <v>195</v>
      </c>
      <c r="W62" s="1" t="s">
        <v>29</v>
      </c>
      <c r="X62" s="1" t="s">
        <v>30</v>
      </c>
      <c r="Y62" s="1" t="s">
        <v>185</v>
      </c>
      <c r="Z62" s="1" t="s">
        <v>31</v>
      </c>
      <c r="AA62" s="1" t="s">
        <v>65</v>
      </c>
      <c r="AC62" s="3">
        <v>81</v>
      </c>
      <c r="AD62" s="1" t="str">
        <f t="shared" si="3"/>
        <v>gla_word-list_1997_01.html#81</v>
      </c>
    </row>
    <row r="63" spans="1:30" ht="17.25">
      <c r="A63" s="1">
        <v>60</v>
      </c>
      <c r="B63" s="1" t="s">
        <v>131</v>
      </c>
      <c r="C63" s="1" t="str">
        <f t="shared" si="0"/>
        <v>gla_word-list_1997_60.wav</v>
      </c>
      <c r="D63" s="1" t="str">
        <f t="shared" si="1"/>
        <v>gla_word-list_1997_60.mp3</v>
      </c>
      <c r="E63" s="1" t="s">
        <v>149</v>
      </c>
      <c r="F63" s="2" t="s">
        <v>153</v>
      </c>
      <c r="G63" s="1" t="s">
        <v>165</v>
      </c>
      <c r="I63" s="1" t="s">
        <v>166</v>
      </c>
      <c r="K63" s="1" t="s">
        <v>27</v>
      </c>
      <c r="L63" s="1" t="s">
        <v>27</v>
      </c>
      <c r="M63" s="1" t="str">
        <f t="shared" si="2"/>
        <v>gla_record_details.html#60</v>
      </c>
      <c r="N63" s="1" t="s">
        <v>175</v>
      </c>
      <c r="O63" s="1" t="s">
        <v>176</v>
      </c>
      <c r="P63" s="1" t="s">
        <v>28</v>
      </c>
      <c r="Q63" s="1" t="s">
        <v>202</v>
      </c>
      <c r="R63" s="1" t="s">
        <v>181</v>
      </c>
      <c r="S63" s="1" t="s">
        <v>179</v>
      </c>
      <c r="T63" s="1" t="s">
        <v>199</v>
      </c>
      <c r="U63" s="1" t="s">
        <v>203</v>
      </c>
      <c r="V63" s="1" t="s">
        <v>195</v>
      </c>
      <c r="W63" s="1" t="s">
        <v>29</v>
      </c>
      <c r="X63" s="1" t="s">
        <v>30</v>
      </c>
      <c r="Y63" s="1" t="s">
        <v>185</v>
      </c>
      <c r="Z63" s="1" t="s">
        <v>31</v>
      </c>
      <c r="AA63" s="1" t="s">
        <v>65</v>
      </c>
      <c r="AC63" s="3">
        <v>122</v>
      </c>
      <c r="AD63" s="1" t="str">
        <f t="shared" si="3"/>
        <v>gla_word-list_1997_01.html#122</v>
      </c>
    </row>
    <row r="64" spans="1:30" ht="17.25">
      <c r="A64" s="1">
        <v>61</v>
      </c>
      <c r="B64" s="1" t="s">
        <v>132</v>
      </c>
      <c r="C64" s="1" t="str">
        <f t="shared" si="0"/>
        <v>gla_word-list_1997_61.wav</v>
      </c>
      <c r="D64" s="1" t="str">
        <f t="shared" si="1"/>
        <v>gla_word-list_1997_61.mp3</v>
      </c>
      <c r="E64" s="1" t="s">
        <v>149</v>
      </c>
      <c r="F64" s="2" t="s">
        <v>154</v>
      </c>
      <c r="G64" s="1" t="s">
        <v>167</v>
      </c>
      <c r="I64" s="1" t="s">
        <v>168</v>
      </c>
      <c r="K64" s="1" t="s">
        <v>27</v>
      </c>
      <c r="L64" s="1" t="s">
        <v>27</v>
      </c>
      <c r="M64" s="1" t="str">
        <f t="shared" si="2"/>
        <v>gla_record_details.html#61</v>
      </c>
      <c r="N64" s="1" t="s">
        <v>175</v>
      </c>
      <c r="O64" s="1" t="s">
        <v>176</v>
      </c>
      <c r="P64" s="1" t="s">
        <v>28</v>
      </c>
      <c r="Q64" s="1" t="s">
        <v>202</v>
      </c>
      <c r="R64" s="1" t="s">
        <v>181</v>
      </c>
      <c r="S64" s="1" t="s">
        <v>179</v>
      </c>
      <c r="T64" s="1" t="s">
        <v>199</v>
      </c>
      <c r="U64" s="1" t="s">
        <v>203</v>
      </c>
      <c r="V64" s="1" t="s">
        <v>195</v>
      </c>
      <c r="W64" s="1" t="s">
        <v>29</v>
      </c>
      <c r="X64" s="1" t="s">
        <v>30</v>
      </c>
      <c r="Y64" s="1" t="s">
        <v>185</v>
      </c>
      <c r="Z64" s="1" t="s">
        <v>31</v>
      </c>
      <c r="AA64" s="1" t="s">
        <v>65</v>
      </c>
      <c r="AC64" s="3">
        <v>161</v>
      </c>
      <c r="AD64" s="1" t="str">
        <f t="shared" si="3"/>
        <v>gla_word-list_1997_01.html#161</v>
      </c>
    </row>
    <row r="65" spans="1:30" ht="17.25">
      <c r="A65" s="1">
        <v>62</v>
      </c>
      <c r="B65" s="1" t="s">
        <v>133</v>
      </c>
      <c r="C65" s="1" t="str">
        <f t="shared" si="0"/>
        <v>gla_word-list_1997_62.wav</v>
      </c>
      <c r="D65" s="1" t="str">
        <f t="shared" si="1"/>
        <v>gla_word-list_1997_62.mp3</v>
      </c>
      <c r="E65" s="1" t="s">
        <v>149</v>
      </c>
      <c r="F65" s="2" t="s">
        <v>155</v>
      </c>
      <c r="G65" s="1" t="s">
        <v>169</v>
      </c>
      <c r="I65" s="1" t="s">
        <v>170</v>
      </c>
      <c r="K65" s="1" t="s">
        <v>27</v>
      </c>
      <c r="L65" s="1" t="s">
        <v>27</v>
      </c>
      <c r="M65" s="1" t="str">
        <f t="shared" si="2"/>
        <v>gla_record_details.html#62</v>
      </c>
      <c r="N65" s="1" t="s">
        <v>175</v>
      </c>
      <c r="O65" s="1" t="s">
        <v>176</v>
      </c>
      <c r="P65" s="1" t="s">
        <v>28</v>
      </c>
      <c r="Q65" s="1" t="s">
        <v>202</v>
      </c>
      <c r="R65" s="1" t="s">
        <v>181</v>
      </c>
      <c r="S65" s="1" t="s">
        <v>179</v>
      </c>
      <c r="T65" s="1" t="s">
        <v>199</v>
      </c>
      <c r="U65" s="1" t="s">
        <v>203</v>
      </c>
      <c r="V65" s="1" t="s">
        <v>195</v>
      </c>
      <c r="W65" s="1" t="s">
        <v>29</v>
      </c>
      <c r="X65" s="1" t="s">
        <v>30</v>
      </c>
      <c r="Y65" s="1" t="s">
        <v>185</v>
      </c>
      <c r="Z65" s="1" t="s">
        <v>31</v>
      </c>
      <c r="AA65" s="1" t="s">
        <v>65</v>
      </c>
      <c r="AC65" s="3">
        <v>201</v>
      </c>
      <c r="AD65" s="1" t="str">
        <f t="shared" si="3"/>
        <v>gla_word-list_1997_01.html#201</v>
      </c>
    </row>
    <row r="66" spans="1:30" ht="17.25">
      <c r="A66" s="1">
        <v>63</v>
      </c>
      <c r="B66" s="1" t="s">
        <v>134</v>
      </c>
      <c r="C66" s="1" t="str">
        <f t="shared" si="0"/>
        <v>gla_word-list_1997_63.wav</v>
      </c>
      <c r="D66" s="1" t="str">
        <f t="shared" si="1"/>
        <v>gla_word-list_1997_63.mp3</v>
      </c>
      <c r="E66" s="1" t="s">
        <v>149</v>
      </c>
      <c r="F66" s="2" t="s">
        <v>156</v>
      </c>
      <c r="G66" s="1" t="s">
        <v>171</v>
      </c>
      <c r="I66" s="1" t="s">
        <v>172</v>
      </c>
      <c r="K66" s="1" t="s">
        <v>27</v>
      </c>
      <c r="L66" s="1" t="s">
        <v>27</v>
      </c>
      <c r="M66" s="1" t="str">
        <f t="shared" si="2"/>
        <v>gla_record_details.html#63</v>
      </c>
      <c r="N66" s="1" t="s">
        <v>175</v>
      </c>
      <c r="O66" s="1" t="s">
        <v>176</v>
      </c>
      <c r="P66" s="1" t="s">
        <v>28</v>
      </c>
      <c r="Q66" s="1" t="s">
        <v>202</v>
      </c>
      <c r="R66" s="1" t="s">
        <v>181</v>
      </c>
      <c r="S66" s="1" t="s">
        <v>179</v>
      </c>
      <c r="T66" s="1" t="s">
        <v>199</v>
      </c>
      <c r="U66" s="1" t="s">
        <v>203</v>
      </c>
      <c r="V66" s="1" t="s">
        <v>195</v>
      </c>
      <c r="W66" s="1" t="s">
        <v>29</v>
      </c>
      <c r="X66" s="1" t="s">
        <v>30</v>
      </c>
      <c r="Y66" s="1" t="s">
        <v>185</v>
      </c>
      <c r="Z66" s="1" t="s">
        <v>31</v>
      </c>
      <c r="AA66" s="1" t="s">
        <v>65</v>
      </c>
      <c r="AC66" s="3">
        <v>238</v>
      </c>
      <c r="AD66" s="1" t="str">
        <f t="shared" si="3"/>
        <v>gla_word-list_1997_01.html#238</v>
      </c>
    </row>
    <row r="67" spans="1:30" ht="17.25">
      <c r="A67" s="1">
        <v>64</v>
      </c>
      <c r="B67" s="1" t="s">
        <v>135</v>
      </c>
      <c r="C67" s="1" t="str">
        <f t="shared" si="0"/>
        <v>gla_word-list_1997_64.wav</v>
      </c>
      <c r="D67" s="1" t="str">
        <f t="shared" si="1"/>
        <v>gla_word-list_1997_64.mp3</v>
      </c>
      <c r="E67" s="1" t="s">
        <v>149</v>
      </c>
      <c r="F67" s="2" t="s">
        <v>150</v>
      </c>
      <c r="G67" s="1" t="s">
        <v>159</v>
      </c>
      <c r="I67" s="1" t="s">
        <v>160</v>
      </c>
      <c r="K67" s="1" t="s">
        <v>27</v>
      </c>
      <c r="L67" s="1" t="s">
        <v>27</v>
      </c>
      <c r="M67" s="1" t="str">
        <f t="shared" si="2"/>
        <v>gla_record_details.html#64</v>
      </c>
      <c r="N67" s="1" t="s">
        <v>175</v>
      </c>
      <c r="O67" s="1" t="s">
        <v>176</v>
      </c>
      <c r="P67" s="1" t="s">
        <v>28</v>
      </c>
      <c r="Q67" s="1" t="s">
        <v>202</v>
      </c>
      <c r="R67" s="1" t="s">
        <v>181</v>
      </c>
      <c r="S67" s="1" t="s">
        <v>179</v>
      </c>
      <c r="T67" s="1" t="s">
        <v>199</v>
      </c>
      <c r="U67" s="1" t="s">
        <v>203</v>
      </c>
      <c r="V67" s="1" t="s">
        <v>196</v>
      </c>
      <c r="W67" s="1" t="s">
        <v>29</v>
      </c>
      <c r="X67" s="1" t="s">
        <v>30</v>
      </c>
      <c r="Y67" s="1" t="s">
        <v>185</v>
      </c>
      <c r="Z67" s="1" t="s">
        <v>31</v>
      </c>
      <c r="AA67" s="1" t="s">
        <v>65</v>
      </c>
      <c r="AB67" s="1" t="str">
        <f>G67</f>
        <v>gla_word-list_1997_01.jpg</v>
      </c>
      <c r="AC67" s="3">
        <v>1</v>
      </c>
      <c r="AD67" s="1" t="str">
        <f t="shared" si="3"/>
        <v>gla_word-list_1997_01.html#1</v>
      </c>
    </row>
    <row r="68" spans="1:30" ht="17.25">
      <c r="A68" s="1">
        <v>65</v>
      </c>
      <c r="B68" s="1" t="s">
        <v>136</v>
      </c>
      <c r="C68" s="1" t="str">
        <f t="shared" si="0"/>
        <v>gla_word-list_1997_65.wav</v>
      </c>
      <c r="D68" s="1" t="str">
        <f t="shared" si="1"/>
        <v>gla_word-list_1997_65.mp3</v>
      </c>
      <c r="E68" s="1" t="s">
        <v>149</v>
      </c>
      <c r="F68" s="2" t="s">
        <v>151</v>
      </c>
      <c r="G68" s="1" t="s">
        <v>161</v>
      </c>
      <c r="I68" s="1" t="s">
        <v>162</v>
      </c>
      <c r="K68" s="1" t="s">
        <v>27</v>
      </c>
      <c r="L68" s="1" t="s">
        <v>27</v>
      </c>
      <c r="M68" s="1" t="str">
        <f t="shared" si="2"/>
        <v>gla_record_details.html#65</v>
      </c>
      <c r="N68" s="1" t="s">
        <v>175</v>
      </c>
      <c r="O68" s="1" t="s">
        <v>176</v>
      </c>
      <c r="P68" s="1" t="s">
        <v>28</v>
      </c>
      <c r="Q68" s="1" t="s">
        <v>202</v>
      </c>
      <c r="R68" s="1" t="s">
        <v>181</v>
      </c>
      <c r="S68" s="1" t="s">
        <v>179</v>
      </c>
      <c r="T68" s="1" t="s">
        <v>199</v>
      </c>
      <c r="U68" s="1" t="s">
        <v>203</v>
      </c>
      <c r="V68" s="1" t="s">
        <v>196</v>
      </c>
      <c r="W68" s="1" t="s">
        <v>29</v>
      </c>
      <c r="X68" s="1" t="s">
        <v>30</v>
      </c>
      <c r="Y68" s="1" t="s">
        <v>185</v>
      </c>
      <c r="Z68" s="1" t="s">
        <v>31</v>
      </c>
      <c r="AA68" s="1" t="s">
        <v>65</v>
      </c>
      <c r="AC68" s="3">
        <v>39</v>
      </c>
      <c r="AD68" s="1" t="str">
        <f t="shared" si="3"/>
        <v>gla_word-list_1997_01.html#39</v>
      </c>
    </row>
    <row r="69" spans="1:30" ht="17.25">
      <c r="A69" s="1">
        <v>66</v>
      </c>
      <c r="B69" s="1" t="s">
        <v>137</v>
      </c>
      <c r="C69" s="1" t="str">
        <f aca="true" t="shared" si="4" ref="C69:C81">CONCATENATE(B69,".wav")</f>
        <v>gla_word-list_1997_66.wav</v>
      </c>
      <c r="D69" s="1" t="str">
        <f aca="true" t="shared" si="5" ref="D69:D81">CONCATENATE(B69,".mp3")</f>
        <v>gla_word-list_1997_66.mp3</v>
      </c>
      <c r="E69" s="1" t="s">
        <v>149</v>
      </c>
      <c r="F69" s="2" t="s">
        <v>152</v>
      </c>
      <c r="G69" s="1" t="s">
        <v>163</v>
      </c>
      <c r="I69" s="1" t="s">
        <v>164</v>
      </c>
      <c r="K69" s="1" t="s">
        <v>27</v>
      </c>
      <c r="L69" s="1" t="s">
        <v>27</v>
      </c>
      <c r="M69" s="1" t="str">
        <f aca="true" t="shared" si="6" ref="M69:M81">CONCATENATE("gla_record_details.html#",A69)</f>
        <v>gla_record_details.html#66</v>
      </c>
      <c r="N69" s="1" t="s">
        <v>175</v>
      </c>
      <c r="O69" s="1" t="s">
        <v>176</v>
      </c>
      <c r="P69" s="1" t="s">
        <v>28</v>
      </c>
      <c r="Q69" s="1" t="s">
        <v>202</v>
      </c>
      <c r="R69" s="1" t="s">
        <v>181</v>
      </c>
      <c r="S69" s="1" t="s">
        <v>179</v>
      </c>
      <c r="T69" s="1" t="s">
        <v>199</v>
      </c>
      <c r="U69" s="1" t="s">
        <v>203</v>
      </c>
      <c r="V69" s="1" t="s">
        <v>196</v>
      </c>
      <c r="W69" s="1" t="s">
        <v>29</v>
      </c>
      <c r="X69" s="1" t="s">
        <v>30</v>
      </c>
      <c r="Y69" s="1" t="s">
        <v>185</v>
      </c>
      <c r="Z69" s="1" t="s">
        <v>31</v>
      </c>
      <c r="AA69" s="1" t="s">
        <v>65</v>
      </c>
      <c r="AC69" s="3">
        <v>81</v>
      </c>
      <c r="AD69" s="1" t="str">
        <f aca="true" t="shared" si="7" ref="AD69:AD81">CONCATENATE(E69,"#",AC69)</f>
        <v>gla_word-list_1997_01.html#81</v>
      </c>
    </row>
    <row r="70" spans="1:30" ht="17.25">
      <c r="A70" s="1">
        <v>67</v>
      </c>
      <c r="B70" s="1" t="s">
        <v>138</v>
      </c>
      <c r="C70" s="1" t="str">
        <f t="shared" si="4"/>
        <v>gla_word-list_1997_67.wav</v>
      </c>
      <c r="D70" s="1" t="str">
        <f t="shared" si="5"/>
        <v>gla_word-list_1997_67.mp3</v>
      </c>
      <c r="E70" s="1" t="s">
        <v>149</v>
      </c>
      <c r="F70" s="2" t="s">
        <v>153</v>
      </c>
      <c r="G70" s="1" t="s">
        <v>165</v>
      </c>
      <c r="I70" s="1" t="s">
        <v>166</v>
      </c>
      <c r="K70" s="1" t="s">
        <v>27</v>
      </c>
      <c r="L70" s="1" t="s">
        <v>27</v>
      </c>
      <c r="M70" s="1" t="str">
        <f t="shared" si="6"/>
        <v>gla_record_details.html#67</v>
      </c>
      <c r="N70" s="1" t="s">
        <v>175</v>
      </c>
      <c r="O70" s="1" t="s">
        <v>176</v>
      </c>
      <c r="P70" s="1" t="s">
        <v>28</v>
      </c>
      <c r="Q70" s="1" t="s">
        <v>202</v>
      </c>
      <c r="R70" s="1" t="s">
        <v>181</v>
      </c>
      <c r="S70" s="1" t="s">
        <v>179</v>
      </c>
      <c r="T70" s="1" t="s">
        <v>199</v>
      </c>
      <c r="U70" s="1" t="s">
        <v>203</v>
      </c>
      <c r="V70" s="1" t="s">
        <v>196</v>
      </c>
      <c r="W70" s="1" t="s">
        <v>29</v>
      </c>
      <c r="X70" s="1" t="s">
        <v>30</v>
      </c>
      <c r="Y70" s="1" t="s">
        <v>185</v>
      </c>
      <c r="Z70" s="1" t="s">
        <v>31</v>
      </c>
      <c r="AA70" s="1" t="s">
        <v>65</v>
      </c>
      <c r="AC70" s="3">
        <v>122</v>
      </c>
      <c r="AD70" s="1" t="str">
        <f t="shared" si="7"/>
        <v>gla_word-list_1997_01.html#122</v>
      </c>
    </row>
    <row r="71" spans="1:30" ht="17.25">
      <c r="A71" s="1">
        <v>68</v>
      </c>
      <c r="B71" s="1" t="s">
        <v>139</v>
      </c>
      <c r="C71" s="1" t="str">
        <f t="shared" si="4"/>
        <v>gla_word-list_1997_68.wav</v>
      </c>
      <c r="D71" s="1" t="str">
        <f t="shared" si="5"/>
        <v>gla_word-list_1997_68.mp3</v>
      </c>
      <c r="E71" s="1" t="s">
        <v>149</v>
      </c>
      <c r="F71" s="2" t="s">
        <v>154</v>
      </c>
      <c r="G71" s="1" t="s">
        <v>167</v>
      </c>
      <c r="I71" s="1" t="s">
        <v>168</v>
      </c>
      <c r="K71" s="1" t="s">
        <v>27</v>
      </c>
      <c r="L71" s="1" t="s">
        <v>27</v>
      </c>
      <c r="M71" s="1" t="str">
        <f t="shared" si="6"/>
        <v>gla_record_details.html#68</v>
      </c>
      <c r="N71" s="1" t="s">
        <v>175</v>
      </c>
      <c r="O71" s="1" t="s">
        <v>176</v>
      </c>
      <c r="P71" s="1" t="s">
        <v>28</v>
      </c>
      <c r="Q71" s="1" t="s">
        <v>202</v>
      </c>
      <c r="R71" s="1" t="s">
        <v>181</v>
      </c>
      <c r="S71" s="1" t="s">
        <v>179</v>
      </c>
      <c r="T71" s="1" t="s">
        <v>199</v>
      </c>
      <c r="U71" s="1" t="s">
        <v>203</v>
      </c>
      <c r="V71" s="1" t="s">
        <v>196</v>
      </c>
      <c r="W71" s="1" t="s">
        <v>29</v>
      </c>
      <c r="X71" s="1" t="s">
        <v>30</v>
      </c>
      <c r="Y71" s="1" t="s">
        <v>185</v>
      </c>
      <c r="Z71" s="1" t="s">
        <v>31</v>
      </c>
      <c r="AA71" s="1" t="s">
        <v>65</v>
      </c>
      <c r="AC71" s="3">
        <v>161</v>
      </c>
      <c r="AD71" s="1" t="str">
        <f t="shared" si="7"/>
        <v>gla_word-list_1997_01.html#161</v>
      </c>
    </row>
    <row r="72" spans="1:30" ht="17.25">
      <c r="A72" s="1">
        <v>69</v>
      </c>
      <c r="B72" s="1" t="s">
        <v>140</v>
      </c>
      <c r="C72" s="1" t="str">
        <f t="shared" si="4"/>
        <v>gla_word-list_1997_69.wav</v>
      </c>
      <c r="D72" s="1" t="str">
        <f t="shared" si="5"/>
        <v>gla_word-list_1997_69.mp3</v>
      </c>
      <c r="E72" s="1" t="s">
        <v>149</v>
      </c>
      <c r="F72" s="2" t="s">
        <v>155</v>
      </c>
      <c r="G72" s="1" t="s">
        <v>169</v>
      </c>
      <c r="I72" s="1" t="s">
        <v>170</v>
      </c>
      <c r="K72" s="1" t="s">
        <v>27</v>
      </c>
      <c r="L72" s="1" t="s">
        <v>27</v>
      </c>
      <c r="M72" s="1" t="str">
        <f t="shared" si="6"/>
        <v>gla_record_details.html#69</v>
      </c>
      <c r="N72" s="1" t="s">
        <v>175</v>
      </c>
      <c r="O72" s="1" t="s">
        <v>176</v>
      </c>
      <c r="P72" s="1" t="s">
        <v>28</v>
      </c>
      <c r="Q72" s="1" t="s">
        <v>202</v>
      </c>
      <c r="R72" s="1" t="s">
        <v>181</v>
      </c>
      <c r="S72" s="1" t="s">
        <v>179</v>
      </c>
      <c r="T72" s="1" t="s">
        <v>199</v>
      </c>
      <c r="U72" s="1" t="s">
        <v>203</v>
      </c>
      <c r="V72" s="1" t="s">
        <v>196</v>
      </c>
      <c r="W72" s="1" t="s">
        <v>29</v>
      </c>
      <c r="X72" s="1" t="s">
        <v>30</v>
      </c>
      <c r="Y72" s="1" t="s">
        <v>185</v>
      </c>
      <c r="Z72" s="1" t="s">
        <v>31</v>
      </c>
      <c r="AA72" s="1" t="s">
        <v>65</v>
      </c>
      <c r="AC72" s="3">
        <v>201</v>
      </c>
      <c r="AD72" s="1" t="str">
        <f t="shared" si="7"/>
        <v>gla_word-list_1997_01.html#201</v>
      </c>
    </row>
    <row r="73" spans="1:30" ht="17.25">
      <c r="A73" s="1">
        <v>70</v>
      </c>
      <c r="B73" s="1" t="s">
        <v>141</v>
      </c>
      <c r="C73" s="1" t="str">
        <f t="shared" si="4"/>
        <v>gla_word-list_1997_70.wav</v>
      </c>
      <c r="D73" s="1" t="str">
        <f t="shared" si="5"/>
        <v>gla_word-list_1997_70.mp3</v>
      </c>
      <c r="E73" s="1" t="s">
        <v>149</v>
      </c>
      <c r="F73" s="2" t="s">
        <v>156</v>
      </c>
      <c r="G73" s="1" t="s">
        <v>171</v>
      </c>
      <c r="I73" s="1" t="s">
        <v>172</v>
      </c>
      <c r="K73" s="1" t="s">
        <v>27</v>
      </c>
      <c r="L73" s="1" t="s">
        <v>27</v>
      </c>
      <c r="M73" s="1" t="str">
        <f t="shared" si="6"/>
        <v>gla_record_details.html#70</v>
      </c>
      <c r="N73" s="1" t="s">
        <v>175</v>
      </c>
      <c r="O73" s="1" t="s">
        <v>176</v>
      </c>
      <c r="P73" s="1" t="s">
        <v>28</v>
      </c>
      <c r="Q73" s="1" t="s">
        <v>202</v>
      </c>
      <c r="R73" s="1" t="s">
        <v>181</v>
      </c>
      <c r="S73" s="1" t="s">
        <v>179</v>
      </c>
      <c r="T73" s="1" t="s">
        <v>199</v>
      </c>
      <c r="U73" s="1" t="s">
        <v>203</v>
      </c>
      <c r="V73" s="1" t="s">
        <v>196</v>
      </c>
      <c r="W73" s="1" t="s">
        <v>29</v>
      </c>
      <c r="X73" s="1" t="s">
        <v>30</v>
      </c>
      <c r="Y73" s="1" t="s">
        <v>185</v>
      </c>
      <c r="Z73" s="1" t="s">
        <v>31</v>
      </c>
      <c r="AA73" s="1" t="s">
        <v>65</v>
      </c>
      <c r="AC73" s="3">
        <v>238</v>
      </c>
      <c r="AD73" s="1" t="str">
        <f t="shared" si="7"/>
        <v>gla_word-list_1997_01.html#238</v>
      </c>
    </row>
    <row r="74" spans="1:30" ht="17.25">
      <c r="A74" s="1">
        <v>71</v>
      </c>
      <c r="B74" s="1" t="s">
        <v>142</v>
      </c>
      <c r="C74" s="1" t="str">
        <f t="shared" si="4"/>
        <v>gla_word-list_1997_71.wav</v>
      </c>
      <c r="D74" s="1" t="str">
        <f t="shared" si="5"/>
        <v>gla_word-list_1997_71.mp3</v>
      </c>
      <c r="E74" s="1" t="s">
        <v>149</v>
      </c>
      <c r="F74" s="2" t="s">
        <v>150</v>
      </c>
      <c r="G74" s="1" t="s">
        <v>159</v>
      </c>
      <c r="I74" s="1" t="s">
        <v>160</v>
      </c>
      <c r="K74" s="1" t="s">
        <v>27</v>
      </c>
      <c r="L74" s="1" t="s">
        <v>27</v>
      </c>
      <c r="M74" s="1" t="str">
        <f t="shared" si="6"/>
        <v>gla_record_details.html#71</v>
      </c>
      <c r="N74" s="1" t="s">
        <v>175</v>
      </c>
      <c r="O74" s="1" t="s">
        <v>176</v>
      </c>
      <c r="P74" s="1" t="s">
        <v>28</v>
      </c>
      <c r="Q74" s="1" t="s">
        <v>202</v>
      </c>
      <c r="R74" s="1" t="s">
        <v>181</v>
      </c>
      <c r="S74" s="1" t="s">
        <v>179</v>
      </c>
      <c r="T74" s="1" t="s">
        <v>199</v>
      </c>
      <c r="U74" s="1" t="s">
        <v>203</v>
      </c>
      <c r="V74" s="1" t="s">
        <v>197</v>
      </c>
      <c r="W74" s="1" t="s">
        <v>29</v>
      </c>
      <c r="X74" s="1" t="s">
        <v>30</v>
      </c>
      <c r="Y74" s="1" t="s">
        <v>185</v>
      </c>
      <c r="Z74" s="1" t="s">
        <v>31</v>
      </c>
      <c r="AA74" s="1" t="s">
        <v>65</v>
      </c>
      <c r="AB74" s="1" t="str">
        <f>G74</f>
        <v>gla_word-list_1997_01.jpg</v>
      </c>
      <c r="AC74" s="3">
        <v>1</v>
      </c>
      <c r="AD74" s="1" t="str">
        <f t="shared" si="7"/>
        <v>gla_word-list_1997_01.html#1</v>
      </c>
    </row>
    <row r="75" spans="1:30" ht="17.25">
      <c r="A75" s="1">
        <v>72</v>
      </c>
      <c r="B75" s="1" t="s">
        <v>143</v>
      </c>
      <c r="C75" s="1" t="str">
        <f t="shared" si="4"/>
        <v>gla_word-list_1997_72.wav</v>
      </c>
      <c r="D75" s="1" t="str">
        <f t="shared" si="5"/>
        <v>gla_word-list_1997_72.mp3</v>
      </c>
      <c r="E75" s="1" t="s">
        <v>149</v>
      </c>
      <c r="F75" s="2" t="s">
        <v>151</v>
      </c>
      <c r="G75" s="1" t="s">
        <v>161</v>
      </c>
      <c r="I75" s="1" t="s">
        <v>162</v>
      </c>
      <c r="K75" s="1" t="s">
        <v>27</v>
      </c>
      <c r="L75" s="1" t="s">
        <v>27</v>
      </c>
      <c r="M75" s="1" t="str">
        <f t="shared" si="6"/>
        <v>gla_record_details.html#72</v>
      </c>
      <c r="N75" s="1" t="s">
        <v>175</v>
      </c>
      <c r="O75" s="1" t="s">
        <v>176</v>
      </c>
      <c r="P75" s="1" t="s">
        <v>28</v>
      </c>
      <c r="Q75" s="1" t="s">
        <v>202</v>
      </c>
      <c r="R75" s="1" t="s">
        <v>181</v>
      </c>
      <c r="S75" s="1" t="s">
        <v>179</v>
      </c>
      <c r="T75" s="1" t="s">
        <v>199</v>
      </c>
      <c r="U75" s="1" t="s">
        <v>203</v>
      </c>
      <c r="V75" s="1" t="s">
        <v>197</v>
      </c>
      <c r="W75" s="1" t="s">
        <v>29</v>
      </c>
      <c r="X75" s="1" t="s">
        <v>30</v>
      </c>
      <c r="Y75" s="1" t="s">
        <v>185</v>
      </c>
      <c r="Z75" s="1" t="s">
        <v>31</v>
      </c>
      <c r="AA75" s="1" t="s">
        <v>65</v>
      </c>
      <c r="AC75" s="3">
        <v>39</v>
      </c>
      <c r="AD75" s="1" t="str">
        <f t="shared" si="7"/>
        <v>gla_word-list_1997_01.html#39</v>
      </c>
    </row>
    <row r="76" spans="1:30" ht="17.25">
      <c r="A76" s="1">
        <v>73</v>
      </c>
      <c r="B76" s="1" t="s">
        <v>144</v>
      </c>
      <c r="C76" s="1" t="str">
        <f t="shared" si="4"/>
        <v>gla_word-list_1997_73.wav</v>
      </c>
      <c r="D76" s="1" t="str">
        <f t="shared" si="5"/>
        <v>gla_word-list_1997_73.mp3</v>
      </c>
      <c r="E76" s="1" t="s">
        <v>149</v>
      </c>
      <c r="F76" s="2" t="s">
        <v>152</v>
      </c>
      <c r="G76" s="1" t="s">
        <v>163</v>
      </c>
      <c r="I76" s="1" t="s">
        <v>164</v>
      </c>
      <c r="K76" s="1" t="s">
        <v>27</v>
      </c>
      <c r="L76" s="1" t="s">
        <v>27</v>
      </c>
      <c r="M76" s="1" t="str">
        <f t="shared" si="6"/>
        <v>gla_record_details.html#73</v>
      </c>
      <c r="N76" s="1" t="s">
        <v>175</v>
      </c>
      <c r="O76" s="1" t="s">
        <v>176</v>
      </c>
      <c r="P76" s="1" t="s">
        <v>28</v>
      </c>
      <c r="Q76" s="1" t="s">
        <v>202</v>
      </c>
      <c r="R76" s="1" t="s">
        <v>181</v>
      </c>
      <c r="S76" s="1" t="s">
        <v>179</v>
      </c>
      <c r="T76" s="1" t="s">
        <v>199</v>
      </c>
      <c r="U76" s="1" t="s">
        <v>203</v>
      </c>
      <c r="V76" s="1" t="s">
        <v>197</v>
      </c>
      <c r="W76" s="1" t="s">
        <v>29</v>
      </c>
      <c r="X76" s="1" t="s">
        <v>30</v>
      </c>
      <c r="Y76" s="1" t="s">
        <v>185</v>
      </c>
      <c r="Z76" s="1" t="s">
        <v>31</v>
      </c>
      <c r="AA76" s="1" t="s">
        <v>65</v>
      </c>
      <c r="AC76" s="3">
        <v>81</v>
      </c>
      <c r="AD76" s="1" t="str">
        <f t="shared" si="7"/>
        <v>gla_word-list_1997_01.html#81</v>
      </c>
    </row>
    <row r="77" spans="1:30" ht="17.25">
      <c r="A77" s="1">
        <v>74</v>
      </c>
      <c r="B77" s="1" t="s">
        <v>145</v>
      </c>
      <c r="C77" s="1" t="str">
        <f t="shared" si="4"/>
        <v>gla_word-list_1997_74.wav</v>
      </c>
      <c r="D77" s="1" t="str">
        <f t="shared" si="5"/>
        <v>gla_word-list_1997_74.mp3</v>
      </c>
      <c r="E77" s="1" t="s">
        <v>149</v>
      </c>
      <c r="F77" s="2" t="s">
        <v>153</v>
      </c>
      <c r="G77" s="1" t="s">
        <v>165</v>
      </c>
      <c r="I77" s="1" t="s">
        <v>166</v>
      </c>
      <c r="K77" s="1" t="s">
        <v>27</v>
      </c>
      <c r="L77" s="1" t="s">
        <v>27</v>
      </c>
      <c r="M77" s="1" t="str">
        <f t="shared" si="6"/>
        <v>gla_record_details.html#74</v>
      </c>
      <c r="N77" s="1" t="s">
        <v>175</v>
      </c>
      <c r="O77" s="1" t="s">
        <v>176</v>
      </c>
      <c r="P77" s="1" t="s">
        <v>28</v>
      </c>
      <c r="Q77" s="1" t="s">
        <v>202</v>
      </c>
      <c r="R77" s="1" t="s">
        <v>181</v>
      </c>
      <c r="S77" s="1" t="s">
        <v>179</v>
      </c>
      <c r="T77" s="1" t="s">
        <v>199</v>
      </c>
      <c r="U77" s="1" t="s">
        <v>203</v>
      </c>
      <c r="V77" s="1" t="s">
        <v>197</v>
      </c>
      <c r="W77" s="1" t="s">
        <v>29</v>
      </c>
      <c r="X77" s="1" t="s">
        <v>30</v>
      </c>
      <c r="Y77" s="1" t="s">
        <v>185</v>
      </c>
      <c r="Z77" s="1" t="s">
        <v>31</v>
      </c>
      <c r="AA77" s="1" t="s">
        <v>65</v>
      </c>
      <c r="AC77" s="3">
        <v>122</v>
      </c>
      <c r="AD77" s="1" t="str">
        <f t="shared" si="7"/>
        <v>gla_word-list_1997_01.html#122</v>
      </c>
    </row>
    <row r="78" spans="1:30" ht="17.25">
      <c r="A78" s="1">
        <v>75</v>
      </c>
      <c r="B78" s="1" t="s">
        <v>146</v>
      </c>
      <c r="C78" s="1" t="str">
        <f t="shared" si="4"/>
        <v>gla_word-list_1997_75.wav</v>
      </c>
      <c r="D78" s="1" t="str">
        <f t="shared" si="5"/>
        <v>gla_word-list_1997_75.mp3</v>
      </c>
      <c r="E78" s="1" t="s">
        <v>149</v>
      </c>
      <c r="F78" s="2" t="s">
        <v>154</v>
      </c>
      <c r="G78" s="1" t="s">
        <v>167</v>
      </c>
      <c r="I78" s="1" t="s">
        <v>168</v>
      </c>
      <c r="K78" s="1" t="s">
        <v>27</v>
      </c>
      <c r="L78" s="1" t="s">
        <v>27</v>
      </c>
      <c r="M78" s="1" t="str">
        <f t="shared" si="6"/>
        <v>gla_record_details.html#75</v>
      </c>
      <c r="N78" s="1" t="s">
        <v>175</v>
      </c>
      <c r="O78" s="1" t="s">
        <v>176</v>
      </c>
      <c r="P78" s="1" t="s">
        <v>28</v>
      </c>
      <c r="Q78" s="1" t="s">
        <v>202</v>
      </c>
      <c r="R78" s="1" t="s">
        <v>181</v>
      </c>
      <c r="S78" s="1" t="s">
        <v>179</v>
      </c>
      <c r="T78" s="1" t="s">
        <v>199</v>
      </c>
      <c r="U78" s="1" t="s">
        <v>203</v>
      </c>
      <c r="V78" s="1" t="s">
        <v>197</v>
      </c>
      <c r="W78" s="1" t="s">
        <v>29</v>
      </c>
      <c r="X78" s="1" t="s">
        <v>30</v>
      </c>
      <c r="Y78" s="1" t="s">
        <v>185</v>
      </c>
      <c r="Z78" s="1" t="s">
        <v>31</v>
      </c>
      <c r="AA78" s="1" t="s">
        <v>65</v>
      </c>
      <c r="AC78" s="3">
        <v>161</v>
      </c>
      <c r="AD78" s="1" t="str">
        <f t="shared" si="7"/>
        <v>gla_word-list_1997_01.html#161</v>
      </c>
    </row>
    <row r="79" spans="1:30" ht="17.25">
      <c r="A79" s="1">
        <v>76</v>
      </c>
      <c r="B79" s="1" t="s">
        <v>147</v>
      </c>
      <c r="C79" s="1" t="str">
        <f t="shared" si="4"/>
        <v>gla_word-list_1997_76.wav</v>
      </c>
      <c r="D79" s="1" t="str">
        <f t="shared" si="5"/>
        <v>gla_word-list_1997_76.mp3</v>
      </c>
      <c r="E79" s="1" t="s">
        <v>149</v>
      </c>
      <c r="F79" s="2" t="s">
        <v>155</v>
      </c>
      <c r="G79" s="1" t="s">
        <v>169</v>
      </c>
      <c r="I79" s="1" t="s">
        <v>170</v>
      </c>
      <c r="K79" s="1" t="s">
        <v>27</v>
      </c>
      <c r="L79" s="1" t="s">
        <v>27</v>
      </c>
      <c r="M79" s="1" t="str">
        <f t="shared" si="6"/>
        <v>gla_record_details.html#76</v>
      </c>
      <c r="N79" s="1" t="s">
        <v>175</v>
      </c>
      <c r="O79" s="1" t="s">
        <v>176</v>
      </c>
      <c r="P79" s="1" t="s">
        <v>28</v>
      </c>
      <c r="Q79" s="1" t="s">
        <v>202</v>
      </c>
      <c r="R79" s="1" t="s">
        <v>181</v>
      </c>
      <c r="S79" s="1" t="s">
        <v>179</v>
      </c>
      <c r="T79" s="1" t="s">
        <v>199</v>
      </c>
      <c r="U79" s="1" t="s">
        <v>203</v>
      </c>
      <c r="V79" s="1" t="s">
        <v>197</v>
      </c>
      <c r="W79" s="1" t="s">
        <v>29</v>
      </c>
      <c r="X79" s="1" t="s">
        <v>30</v>
      </c>
      <c r="Y79" s="1" t="s">
        <v>185</v>
      </c>
      <c r="Z79" s="1" t="s">
        <v>31</v>
      </c>
      <c r="AA79" s="1" t="s">
        <v>65</v>
      </c>
      <c r="AC79" s="3">
        <v>201</v>
      </c>
      <c r="AD79" s="1" t="str">
        <f t="shared" si="7"/>
        <v>gla_word-list_1997_01.html#201</v>
      </c>
    </row>
    <row r="80" spans="1:30" ht="17.25">
      <c r="A80" s="1">
        <v>77</v>
      </c>
      <c r="B80" s="1" t="s">
        <v>148</v>
      </c>
      <c r="C80" s="1" t="str">
        <f t="shared" si="4"/>
        <v>gla_word-list_1997_77.wav</v>
      </c>
      <c r="D80" s="1" t="str">
        <f t="shared" si="5"/>
        <v>gla_word-list_1997_77.mp3</v>
      </c>
      <c r="E80" s="1" t="s">
        <v>149</v>
      </c>
      <c r="F80" s="2" t="s">
        <v>156</v>
      </c>
      <c r="G80" s="1" t="s">
        <v>171</v>
      </c>
      <c r="I80" s="1" t="s">
        <v>172</v>
      </c>
      <c r="K80" s="1" t="s">
        <v>27</v>
      </c>
      <c r="L80" s="1" t="s">
        <v>27</v>
      </c>
      <c r="M80" s="1" t="str">
        <f t="shared" si="6"/>
        <v>gla_record_details.html#77</v>
      </c>
      <c r="N80" s="1" t="s">
        <v>175</v>
      </c>
      <c r="O80" s="1" t="s">
        <v>176</v>
      </c>
      <c r="P80" s="1" t="s">
        <v>28</v>
      </c>
      <c r="Q80" s="1" t="s">
        <v>202</v>
      </c>
      <c r="R80" s="1" t="s">
        <v>181</v>
      </c>
      <c r="S80" s="1" t="s">
        <v>179</v>
      </c>
      <c r="T80" s="1" t="s">
        <v>199</v>
      </c>
      <c r="U80" s="1" t="s">
        <v>203</v>
      </c>
      <c r="V80" s="1" t="s">
        <v>197</v>
      </c>
      <c r="W80" s="1" t="s">
        <v>29</v>
      </c>
      <c r="X80" s="1" t="s">
        <v>30</v>
      </c>
      <c r="Y80" s="1" t="s">
        <v>185</v>
      </c>
      <c r="Z80" s="1" t="s">
        <v>31</v>
      </c>
      <c r="AA80" s="1" t="s">
        <v>65</v>
      </c>
      <c r="AC80" s="3">
        <v>238</v>
      </c>
      <c r="AD80" s="1" t="str">
        <f t="shared" si="7"/>
        <v>gla_word-list_1997_01.html#238</v>
      </c>
    </row>
    <row r="81" spans="1:30" ht="17.25">
      <c r="A81" s="1">
        <v>78</v>
      </c>
      <c r="B81" s="1" t="s">
        <v>157</v>
      </c>
      <c r="C81" s="1" t="str">
        <f t="shared" si="4"/>
        <v>gla_story_1978_01.wav</v>
      </c>
      <c r="D81" s="1" t="str">
        <f t="shared" si="5"/>
        <v>gla_story_1978_01.mp3</v>
      </c>
      <c r="E81" s="1" t="s">
        <v>158</v>
      </c>
      <c r="F81" s="2" t="s">
        <v>71</v>
      </c>
      <c r="G81" s="1" t="s">
        <v>173</v>
      </c>
      <c r="I81" s="1" t="s">
        <v>174</v>
      </c>
      <c r="K81" s="1" t="s">
        <v>27</v>
      </c>
      <c r="L81" s="1" t="s">
        <v>27</v>
      </c>
      <c r="M81" s="1" t="str">
        <f t="shared" si="6"/>
        <v>gla_record_details.html#78</v>
      </c>
      <c r="N81" s="1" t="s">
        <v>175</v>
      </c>
      <c r="O81" s="1" t="s">
        <v>176</v>
      </c>
      <c r="P81" s="1" t="s">
        <v>177</v>
      </c>
      <c r="Q81" s="1" t="s">
        <v>182</v>
      </c>
      <c r="R81" s="1" t="s">
        <v>183</v>
      </c>
      <c r="S81" s="1" t="s">
        <v>184</v>
      </c>
      <c r="T81" s="1" t="s">
        <v>200</v>
      </c>
      <c r="U81" s="1" t="s">
        <v>201</v>
      </c>
      <c r="V81" s="1" t="s">
        <v>198</v>
      </c>
      <c r="W81" s="1" t="s">
        <v>29</v>
      </c>
      <c r="X81" s="1" t="s">
        <v>30</v>
      </c>
      <c r="Y81" s="1" t="s">
        <v>186</v>
      </c>
      <c r="Z81" s="1" t="s">
        <v>31</v>
      </c>
      <c r="AA81" s="1" t="s">
        <v>65</v>
      </c>
      <c r="AB81" s="1" t="s">
        <v>157</v>
      </c>
      <c r="AC81" s="1">
        <v>1</v>
      </c>
      <c r="AD81" s="1" t="str">
        <f t="shared" si="7"/>
        <v>gla_story_1978_01.html#1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1"/>
  <sheetViews>
    <sheetView workbookViewId="0" topLeftCell="AB70">
      <selection activeCell="AD22" sqref="AD22:AD80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&lt;language_name&gt;Gaelic, Scottish&lt;/language_name&gt;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69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68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&lt;lang_name&gt;Gaelic, Scottish&lt;/lang_name&gt;</v>
      </c>
      <c r="D3" s="1" t="str">
        <f>CONCATENATE("&lt;dialect&gt;",'Raw Metadata'!U4,"&lt;/dialect&gt;")</f>
        <v>&lt;dialect&gt;Great Bernera dialect&lt;/dialect&gt;</v>
      </c>
      <c r="E3" s="1" t="str">
        <f>CONCATENATE("&lt;sil_code&gt;",'Raw Metadata'!O4,"&lt;/sil_code&gt;")</f>
        <v>&lt;sil_code&gt;gla&lt;/sil_code&gt;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&lt;recording_location&gt;Great Bernera, Lewis, Outer Hebrides, Scotland&lt;/recording_location&gt;</v>
      </c>
      <c r="H3" s="1" t="str">
        <f>CONCATENATE("&lt;recording_date&gt;",'Raw Metadata'!R4,"&lt;/recording_date&gt;")</f>
        <v>&lt;recording_date&gt;5 February, 1996&lt;/recording_date&gt;</v>
      </c>
      <c r="I3" s="1" t="str">
        <f>CONCATENATE("&lt;fieldworkers&gt;",'Raw Metadata'!S4,"&lt;/fieldworkers&gt;")</f>
        <v>&lt;fieldworkers&gt;Jenny Ladefoged, Peter Ladefoged, Alice Turk, Kevin Hind&lt;/fieldworkers&gt;</v>
      </c>
      <c r="J3" s="1" t="str">
        <f>CONCATENATE("&lt;origin&gt;",'Raw Metadata'!T4,"&lt;/origin&gt;")</f>
        <v>&lt;origin&gt;Speaker from Bernera, Scotland&lt;/origin&gt;</v>
      </c>
      <c r="K3" s="1" t="str">
        <f>CONCATENATE("&lt;speakers&gt;",'Raw Metadata'!V4,"&lt;/speakers&gt;")</f>
        <v>&lt;speakers&gt;Donald MacAulay (Reddy)&lt;/speakers&gt;</v>
      </c>
      <c r="L3" s="1" t="str">
        <f>CONCATENATE("&lt;filename_audio&gt;",'Raw Metadata'!B4,"&lt;/filename_audio&gt;")</f>
        <v>&lt;filename_audio&gt;gla_word-list_1997_01&lt;/filename_audio&gt;</v>
      </c>
      <c r="M3" s="1" t="str">
        <f>CONCATENATE("&lt;filename_wav&gt;",'Raw Metadata'!C4,"&lt;/filename_wav&gt;")</f>
        <v>&lt;filename_wav&gt;gla_word-list_1997_01.wav&lt;/filename_wav&gt;</v>
      </c>
      <c r="N3" s="1" t="str">
        <f>CONCATENATE("&lt;filename_mp3&gt;",'Raw Metadata'!D4,"&lt;/filename_mp3&gt;")</f>
        <v>&lt;filename_mp3&gt;gla_word-list_1997_01.mp3&lt;/filename_mp3&gt;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&lt;original_medium&gt;DAT tape, 48 kHz&lt;/original_medium&gt;</v>
      </c>
      <c r="R3" s="1" t="str">
        <f>CONCATENATE("&lt;wordlist&gt;",'Raw Metadata'!E4,"&lt;/wordlist&gt;")</f>
        <v>&lt;wordlist&gt;gla_word-list_1997_01.html&lt;/wordlist&gt;</v>
      </c>
      <c r="S3" s="1" t="str">
        <f>CONCATENATE("&lt;wordlist_entries&gt;",'Raw Metadata'!F4,"&lt;/wordlist_entries&gt;")</f>
        <v>&lt;wordlist_entries&gt;1 - 38&lt;/wordlist_entries&gt;</v>
      </c>
      <c r="T3" s="1" t="str">
        <f>CONCATENATE("&lt;image_tif&gt;",'Raw Metadata'!I4,"&lt;/image_tif&gt;")</f>
        <v>&lt;image_tif&gt;gla_word-list_1997_01.tif&lt;/image_tif&gt;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&lt;image_jpg&gt;gla_word-list_1997_01.jpg&lt;/image_jpg&gt;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&lt;details&gt;gla_record_details.html#1&lt;/details&gt;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&lt;wordlist_no_repetition&gt;gla_word-list_1997_01.jpg&lt;/wordlist_no_repetition&gt;</v>
      </c>
      <c r="AC3" s="1" t="str">
        <f>CONCATENATE("&lt;link_within_wordlist&gt;",'Raw Metadata'!AD4,"&lt;/link_within_wordlist&gt;")</f>
        <v>&lt;link_within_wordlist&gt;gla_word-list_1997_01.html#1&lt;/link_within_wordlist&gt;</v>
      </c>
      <c r="AD3" s="1" t="s">
        <v>63</v>
      </c>
    </row>
    <row r="4" spans="1:30" ht="17.25">
      <c r="A4" s="1" t="s">
        <v>62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&lt;lang_name&gt;Gaelic, Scottish&lt;/lang_name&gt;</v>
      </c>
      <c r="D4" s="1" t="str">
        <f>CONCATENATE("&lt;dialect&gt;",'Raw Metadata'!U5,"&lt;/dialect&gt;")</f>
        <v>&lt;dialect&gt;Great Bernera dialect&lt;/dialect&gt;</v>
      </c>
      <c r="E4" s="1" t="str">
        <f>CONCATENATE("&lt;sil_code&gt;",'Raw Metadata'!O5,"&lt;/sil_code&gt;")</f>
        <v>&lt;sil_code&gt;gla&lt;/sil_code&gt;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&lt;recording_location&gt;Great Bernera, Lewis, Outer Hebrides, Scotland&lt;/recording_location&gt;</v>
      </c>
      <c r="H4" s="1" t="str">
        <f>CONCATENATE("&lt;recording_date&gt;",'Raw Metadata'!R5,"&lt;/recording_date&gt;")</f>
        <v>&lt;recording_date&gt;5 February, 1996&lt;/recording_date&gt;</v>
      </c>
      <c r="I4" s="1" t="str">
        <f>CONCATENATE("&lt;fieldworkers&gt;",'Raw Metadata'!S5,"&lt;/fieldworkers&gt;")</f>
        <v>&lt;fieldworkers&gt;Jenny Ladefoged, Peter Ladefoged, Alice Turk, Kevin Hind&lt;/fieldworkers&gt;</v>
      </c>
      <c r="J4" s="1" t="str">
        <f>CONCATENATE("&lt;origin&gt;",'Raw Metadata'!T5,"&lt;/origin&gt;")</f>
        <v>&lt;origin&gt;Speaker from Bernera, Scotland&lt;/origin&gt;</v>
      </c>
      <c r="K4" s="1" t="str">
        <f>CONCATENATE("&lt;speakers&gt;",'Raw Metadata'!V5,"&lt;/speakers&gt;")</f>
        <v>&lt;speakers&gt;Donald MacAulay (Reddy)&lt;/speakers&gt;</v>
      </c>
      <c r="L4" s="1" t="str">
        <f>CONCATENATE("&lt;filename_audio&gt;",'Raw Metadata'!B5,"&lt;/filename_audio&gt;")</f>
        <v>&lt;filename_audio&gt;gla_word-list_1997_02&lt;/filename_audio&gt;</v>
      </c>
      <c r="M4" s="1" t="str">
        <f>CONCATENATE("&lt;filename_wav&gt;",'Raw Metadata'!C5,"&lt;/filename_wav&gt;")</f>
        <v>&lt;filename_wav&gt;gla_word-list_1997_02.wav&lt;/filename_wav&gt;</v>
      </c>
      <c r="N4" s="1" t="str">
        <f>CONCATENATE("&lt;filename_mp3&gt;",'Raw Metadata'!D5,"&lt;/filename_mp3&gt;")</f>
        <v>&lt;filename_mp3&gt;gla_word-list_1997_02.mp3&lt;/filename_mp3&gt;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&lt;original_medium&gt;DAT tape, 48 kHz&lt;/original_medium&gt;</v>
      </c>
      <c r="R4" s="1" t="str">
        <f>CONCATENATE("&lt;wordlist&gt;",'Raw Metadata'!E5,"&lt;/wordlist&gt;")</f>
        <v>&lt;wordlist&gt;gla_word-list_1997_01.html&lt;/wordlist&gt;</v>
      </c>
      <c r="S4" s="1" t="str">
        <f>CONCATENATE("&lt;wordlist_entries&gt;",'Raw Metadata'!F5,"&lt;/wordlist_entries&gt;")</f>
        <v>&lt;wordlist_entries&gt;39 - 80&lt;/wordlist_entries&gt;</v>
      </c>
      <c r="T4" s="1" t="str">
        <f>CONCATENATE("&lt;image_tif&gt;",'Raw Metadata'!I5,"&lt;/image_tif&gt;")</f>
        <v>&lt;image_tif&gt;gla_word-list_1997_02.tif&lt;/image_tif&gt;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&lt;image_jpg&gt;gla_word-list_1997_02.jpg&lt;/image_jpg&gt;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&lt;details&gt;gla_record_details.html#2&lt;/details&gt;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&lt;wordlist_no_repetition&gt;&lt;/wordlist_no_repetition&gt;</v>
      </c>
      <c r="AC4" s="1" t="str">
        <f>CONCATENATE("&lt;link_within_wordlist&gt;",'Raw Metadata'!AD5,"&lt;/link_within_wordlist&gt;")</f>
        <v>&lt;link_within_wordlist&gt;gla_word-list_1997_01.html#39&lt;/link_within_wordlist&gt;</v>
      </c>
      <c r="AD4" s="1" t="s">
        <v>63</v>
      </c>
    </row>
    <row r="5" spans="1:30" ht="17.25">
      <c r="A5" s="1" t="s">
        <v>62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&lt;lang_name&gt;Gaelic, Scottish&lt;/lang_name&gt;</v>
      </c>
      <c r="D5" s="1" t="str">
        <f>CONCATENATE("&lt;dialect&gt;",'Raw Metadata'!U6,"&lt;/dialect&gt;")</f>
        <v>&lt;dialect&gt;Great Bernera dialect&lt;/dialect&gt;</v>
      </c>
      <c r="E5" s="1" t="str">
        <f>CONCATENATE("&lt;sil_code&gt;",'Raw Metadata'!O6,"&lt;/sil_code&gt;")</f>
        <v>&lt;sil_code&gt;gla&lt;/sil_code&gt;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&lt;recording_location&gt;Great Bernera, Lewis, Outer Hebrides, Scotland&lt;/recording_location&gt;</v>
      </c>
      <c r="H5" s="1" t="str">
        <f>CONCATENATE("&lt;recording_date&gt;",'Raw Metadata'!R6,"&lt;/recording_date&gt;")</f>
        <v>&lt;recording_date&gt;5 February, 1996&lt;/recording_date&gt;</v>
      </c>
      <c r="I5" s="1" t="str">
        <f>CONCATENATE("&lt;fieldworkers&gt;",'Raw Metadata'!S6,"&lt;/fieldworkers&gt;")</f>
        <v>&lt;fieldworkers&gt;Jenny Ladefoged, Peter Ladefoged, Alice Turk, Kevin Hind&lt;/fieldworkers&gt;</v>
      </c>
      <c r="J5" s="1" t="str">
        <f>CONCATENATE("&lt;origin&gt;",'Raw Metadata'!T6,"&lt;/origin&gt;")</f>
        <v>&lt;origin&gt;Speaker from Bernera, Scotland&lt;/origin&gt;</v>
      </c>
      <c r="K5" s="1" t="str">
        <f>CONCATENATE("&lt;speakers&gt;",'Raw Metadata'!V6,"&lt;/speakers&gt;")</f>
        <v>&lt;speakers&gt;Donald MacAulay (Reddy)&lt;/speakers&gt;</v>
      </c>
      <c r="L5" s="1" t="str">
        <f>CONCATENATE("&lt;filename_audio&gt;",'Raw Metadata'!B6,"&lt;/filename_audio&gt;")</f>
        <v>&lt;filename_audio&gt;gla_word-list_1997_03&lt;/filename_audio&gt;</v>
      </c>
      <c r="M5" s="1" t="str">
        <f>CONCATENATE("&lt;filename_wav&gt;",'Raw Metadata'!C6,"&lt;/filename_wav&gt;")</f>
        <v>&lt;filename_wav&gt;gla_word-list_1997_03.wav&lt;/filename_wav&gt;</v>
      </c>
      <c r="N5" s="1" t="str">
        <f>CONCATENATE("&lt;filename_mp3&gt;",'Raw Metadata'!D6,"&lt;/filename_mp3&gt;")</f>
        <v>&lt;filename_mp3&gt;gla_word-list_1997_03.mp3&lt;/filename_mp3&gt;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&lt;original_medium&gt;DAT tape, 48 kHz&lt;/original_medium&gt;</v>
      </c>
      <c r="R5" s="1" t="str">
        <f>CONCATENATE("&lt;wordlist&gt;",'Raw Metadata'!E6,"&lt;/wordlist&gt;")</f>
        <v>&lt;wordlist&gt;gla_word-list_1997_01.html&lt;/wordlist&gt;</v>
      </c>
      <c r="S5" s="1" t="str">
        <f>CONCATENATE("&lt;wordlist_entries&gt;",'Raw Metadata'!F6,"&lt;/wordlist_entries&gt;")</f>
        <v>&lt;wordlist_entries&gt;81 - 121&lt;/wordlist_entries&gt;</v>
      </c>
      <c r="T5" s="1" t="str">
        <f>CONCATENATE("&lt;image_tif&gt;",'Raw Metadata'!I6,"&lt;/image_tif&gt;")</f>
        <v>&lt;image_tif&gt;gla_word-list_1997_03.tif&lt;/image_tif&gt;</v>
      </c>
      <c r="U5" s="1" t="str">
        <f>CONCATENATE("&lt;image_tif2&gt;",'Raw Metadata'!J6,"&lt;/image_tif2&gt;")</f>
        <v>&lt;image_tif2&gt;&lt;/image_tif2&gt;</v>
      </c>
      <c r="V5" s="1" t="str">
        <f>CONCATENATE("&lt;image_jpg&gt;",'Raw Metadata'!G6,"&lt;/image_jpg&gt;")</f>
        <v>&lt;image_jpg&gt;gla_word-list_1997_03.jpg&lt;/image_jpg&gt;</v>
      </c>
      <c r="W5" s="1" t="str">
        <f>CONCATENATE("&lt;image_jpg2&gt;",'Raw Metadata'!H6,"&lt;/image_jpg2&gt;")</f>
        <v>&lt;image_jpg2&gt;&lt;/image_jpg2&gt;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&lt;details&gt;gla_record_details.html#3&lt;/details&gt;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&lt;wordlist_no_repetition&gt;&lt;/wordlist_no_repetition&gt;</v>
      </c>
      <c r="AC5" s="1" t="str">
        <f>CONCATENATE("&lt;link_within_wordlist&gt;",'Raw Metadata'!AD6,"&lt;/link_within_wordlist&gt;")</f>
        <v>&lt;link_within_wordlist&gt;gla_word-list_1997_01.html#81&lt;/link_within_wordlist&gt;</v>
      </c>
      <c r="AD5" s="1" t="s">
        <v>63</v>
      </c>
    </row>
    <row r="6" spans="1:30" ht="17.25">
      <c r="A6" s="1" t="s">
        <v>62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&lt;lang_name&gt;Gaelic, Scottish&lt;/lang_name&gt;</v>
      </c>
      <c r="D6" s="1" t="str">
        <f>CONCATENATE("&lt;dialect&gt;",'Raw Metadata'!U7,"&lt;/dialect&gt;")</f>
        <v>&lt;dialect&gt;Great Bernera dialect&lt;/dialect&gt;</v>
      </c>
      <c r="E6" s="1" t="str">
        <f>CONCATENATE("&lt;sil_code&gt;",'Raw Metadata'!O7,"&lt;/sil_code&gt;")</f>
        <v>&lt;sil_code&gt;gla&lt;/sil_code&gt;</v>
      </c>
      <c r="F6" s="1" t="str">
        <f>CONCATENATE("&lt;content&gt;",'Raw Metadata'!P7,"&lt;/content&gt;")</f>
        <v>&lt;content&gt;Word List&lt;/content&gt;</v>
      </c>
      <c r="G6" s="1" t="str">
        <f>CONCATENATE("&lt;recording_location&gt;",'Raw Metadata'!Q7,"&lt;/recording_location&gt;")</f>
        <v>&lt;recording_location&gt;Great Bernera, Lewis, Outer Hebrides, Scotland&lt;/recording_location&gt;</v>
      </c>
      <c r="H6" s="1" t="str">
        <f>CONCATENATE("&lt;recording_date&gt;",'Raw Metadata'!R7,"&lt;/recording_date&gt;")</f>
        <v>&lt;recording_date&gt;5 February, 1996&lt;/recording_date&gt;</v>
      </c>
      <c r="I6" s="1" t="str">
        <f>CONCATENATE("&lt;fieldworkers&gt;",'Raw Metadata'!S7,"&lt;/fieldworkers&gt;")</f>
        <v>&lt;fieldworkers&gt;Jenny Ladefoged, Peter Ladefoged, Alice Turk, Kevin Hind&lt;/fieldworkers&gt;</v>
      </c>
      <c r="J6" s="1" t="str">
        <f>CONCATENATE("&lt;origin&gt;",'Raw Metadata'!T7,"&lt;/origin&gt;")</f>
        <v>&lt;origin&gt;Speaker from Bernera, Scotland&lt;/origin&gt;</v>
      </c>
      <c r="K6" s="1" t="str">
        <f>CONCATENATE("&lt;speakers&gt;",'Raw Metadata'!V7,"&lt;/speakers&gt;")</f>
        <v>&lt;speakers&gt;Donald MacAulay (Reddy)&lt;/speakers&gt;</v>
      </c>
      <c r="L6" s="1" t="str">
        <f>CONCATENATE("&lt;filename_audio&gt;",'Raw Metadata'!B7,"&lt;/filename_audio&gt;")</f>
        <v>&lt;filename_audio&gt;gla_word-list_1997_04&lt;/filename_audio&gt;</v>
      </c>
      <c r="M6" s="1" t="str">
        <f>CONCATENATE("&lt;filename_wav&gt;",'Raw Metadata'!C7,"&lt;/filename_wav&gt;")</f>
        <v>&lt;filename_wav&gt;gla_word-list_1997_04.wav&lt;/filename_wav&gt;</v>
      </c>
      <c r="N6" s="1" t="str">
        <f>CONCATENATE("&lt;filename_mp3&gt;",'Raw Metadata'!D7,"&lt;/filename_mp3&gt;")</f>
        <v>&lt;filename_mp3&gt;gla_word-list_1997_04.mp3&lt;/filename_mp3&gt;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&lt;original_medium&gt;DAT tape, 48 kHz&lt;/original_medium&gt;</v>
      </c>
      <c r="R6" s="1" t="str">
        <f>CONCATENATE("&lt;wordlist&gt;",'Raw Metadata'!E7,"&lt;/wordlist&gt;")</f>
        <v>&lt;wordlist&gt;gla_word-list_1997_01.html&lt;/wordlist&gt;</v>
      </c>
      <c r="S6" s="1" t="str">
        <f>CONCATENATE("&lt;wordlist_entries&gt;",'Raw Metadata'!F7,"&lt;/wordlist_entries&gt;")</f>
        <v>&lt;wordlist_entries&gt;122 - 160&lt;/wordlist_entries&gt;</v>
      </c>
      <c r="T6" s="1" t="str">
        <f>CONCATENATE("&lt;image_tif&gt;",'Raw Metadata'!I7,"&lt;/image_tif&gt;")</f>
        <v>&lt;image_tif&gt;gla_word-list_1997_04.tif&lt;/image_tif&gt;</v>
      </c>
      <c r="U6" s="1" t="str">
        <f>CONCATENATE("&lt;image_tif2&gt;",'Raw Metadata'!J7,"&lt;/image_tif2&gt;")</f>
        <v>&lt;image_tif2&gt;&lt;/image_tif2&gt;</v>
      </c>
      <c r="V6" s="1" t="str">
        <f>CONCATENATE("&lt;image_jpg&gt;",'Raw Metadata'!G7,"&lt;/image_jpg&gt;")</f>
        <v>&lt;image_jpg&gt;gla_word-list_1997_04.jpg&lt;/image_jpg&gt;</v>
      </c>
      <c r="W6" s="1" t="str">
        <f>CONCATENATE("&lt;image_jpg2&gt;",'Raw Metadata'!H7,"&lt;/image_jpg2&gt;")</f>
        <v>&lt;image_jpg2&gt;&lt;/image_jpg2&gt;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&lt;details&gt;gla_record_details.html#4&lt;/details&gt;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&lt;wordlist_no_repetition&gt;&lt;/wordlist_no_repetition&gt;</v>
      </c>
      <c r="AC6" s="1" t="str">
        <f>CONCATENATE("&lt;link_within_wordlist&gt;",'Raw Metadata'!AD7,"&lt;/link_within_wordlist&gt;")</f>
        <v>&lt;link_within_wordlist&gt;gla_word-list_1997_01.html#122&lt;/link_within_wordlist&gt;</v>
      </c>
      <c r="AD6" s="1" t="s">
        <v>63</v>
      </c>
    </row>
    <row r="7" spans="1:30" ht="17.25">
      <c r="A7" s="1" t="s">
        <v>62</v>
      </c>
      <c r="B7" s="1" t="str">
        <f>CONCATENATE("&lt;entry&gt;",'Raw Metadata'!A8,"&lt;/entry&gt;")</f>
        <v>&lt;entry&gt;5&lt;/entry&gt;</v>
      </c>
      <c r="C7" s="1" t="str">
        <f>CONCATENATE("&lt;lang_name&gt;",'Raw Metadata'!N8,"&lt;/lang_name&gt;")</f>
        <v>&lt;lang_name&gt;Gaelic, Scottish&lt;/lang_name&gt;</v>
      </c>
      <c r="D7" s="1" t="str">
        <f>CONCATENATE("&lt;dialect&gt;",'Raw Metadata'!U8,"&lt;/dialect&gt;")</f>
        <v>&lt;dialect&gt;Great Bernera dialect&lt;/dialect&gt;</v>
      </c>
      <c r="E7" s="1" t="str">
        <f>CONCATENATE("&lt;sil_code&gt;",'Raw Metadata'!O8,"&lt;/sil_code&gt;")</f>
        <v>&lt;sil_code&gt;gla&lt;/sil_code&gt;</v>
      </c>
      <c r="F7" s="1" t="str">
        <f>CONCATENATE("&lt;content&gt;",'Raw Metadata'!P8,"&lt;/content&gt;")</f>
        <v>&lt;content&gt;Word List&lt;/content&gt;</v>
      </c>
      <c r="G7" s="1" t="str">
        <f>CONCATENATE("&lt;recording_location&gt;",'Raw Metadata'!Q8,"&lt;/recording_location&gt;")</f>
        <v>&lt;recording_location&gt;Great Bernera, Lewis, Outer Hebrides, Scotland&lt;/recording_location&gt;</v>
      </c>
      <c r="H7" s="1" t="str">
        <f>CONCATENATE("&lt;recording_date&gt;",'Raw Metadata'!R8,"&lt;/recording_date&gt;")</f>
        <v>&lt;recording_date&gt;5 February, 1996&lt;/recording_date&gt;</v>
      </c>
      <c r="I7" s="1" t="str">
        <f>CONCATENATE("&lt;fieldworkers&gt;",'Raw Metadata'!S8,"&lt;/fieldworkers&gt;")</f>
        <v>&lt;fieldworkers&gt;Jenny Ladefoged, Peter Ladefoged, Alice Turk, Kevin Hind&lt;/fieldworkers&gt;</v>
      </c>
      <c r="J7" s="1" t="str">
        <f>CONCATENATE("&lt;origin&gt;",'Raw Metadata'!T8,"&lt;/origin&gt;")</f>
        <v>&lt;origin&gt;Speaker from Bernera, Scotland&lt;/origin&gt;</v>
      </c>
      <c r="K7" s="1" t="str">
        <f>CONCATENATE("&lt;speakers&gt;",'Raw Metadata'!V8,"&lt;/speakers&gt;")</f>
        <v>&lt;speakers&gt;Donald MacAulay (Reddy)&lt;/speakers&gt;</v>
      </c>
      <c r="L7" s="1" t="str">
        <f>CONCATENATE("&lt;filename_audio&gt;",'Raw Metadata'!B8,"&lt;/filename_audio&gt;")</f>
        <v>&lt;filename_audio&gt;gla_word-list_1997_05&lt;/filename_audio&gt;</v>
      </c>
      <c r="M7" s="1" t="str">
        <f>CONCATENATE("&lt;filename_wav&gt;",'Raw Metadata'!C8,"&lt;/filename_wav&gt;")</f>
        <v>&lt;filename_wav&gt;gla_word-list_1997_05.wav&lt;/filename_wav&gt;</v>
      </c>
      <c r="N7" s="1" t="str">
        <f>CONCATENATE("&lt;filename_mp3&gt;",'Raw Metadata'!D8,"&lt;/filename_mp3&gt;")</f>
        <v>&lt;filename_mp3&gt;gla_word-list_1997_05.mp3&lt;/filename_mp3&gt;</v>
      </c>
      <c r="O7" s="1" t="str">
        <f>CONCATENATE("&lt;wav_quality&gt;",'Raw Metadata'!W8,"&lt;/wav_quality&gt;")</f>
        <v>&lt;wav_quality&gt;44.1 kHz, 16-bit sound depth (bit rate=705 kbps)&lt;/wav_quality&gt;</v>
      </c>
      <c r="P7" s="1" t="str">
        <f>CONCATENATE("&lt;mp3_quality&gt;",'Raw Metadata'!X8,"&lt;/mp3_quality&gt;")</f>
        <v>&lt;mp3_quality&gt;56 kbps&lt;/mp3_quality&gt;</v>
      </c>
      <c r="Q7" s="1" t="str">
        <f>CONCATENATE("&lt;original_medium&gt;",'Raw Metadata'!Y8,"&lt;/original_medium&gt;")</f>
        <v>&lt;original_medium&gt;DAT tape, 48 kHz&lt;/original_medium&gt;</v>
      </c>
      <c r="R7" s="1" t="str">
        <f>CONCATENATE("&lt;wordlist&gt;",'Raw Metadata'!E8,"&lt;/wordlist&gt;")</f>
        <v>&lt;wordlist&gt;gla_word-list_1997_01.html&lt;/wordlist&gt;</v>
      </c>
      <c r="S7" s="1" t="str">
        <f>CONCATENATE("&lt;wordlist_entries&gt;",'Raw Metadata'!F8,"&lt;/wordlist_entries&gt;")</f>
        <v>&lt;wordlist_entries&gt;161 - 200&lt;/wordlist_entries&gt;</v>
      </c>
      <c r="T7" s="1" t="str">
        <f>CONCATENATE("&lt;image_tif&gt;",'Raw Metadata'!I8,"&lt;/image_tif&gt;")</f>
        <v>&lt;image_tif&gt;gla_word-list_1997_05.tif&lt;/image_tif&gt;</v>
      </c>
      <c r="U7" s="1" t="str">
        <f>CONCATENATE("&lt;image_tif2&gt;",'Raw Metadata'!J8,"&lt;/image_tif2&gt;")</f>
        <v>&lt;image_tif2&gt;&lt;/image_tif2&gt;</v>
      </c>
      <c r="V7" s="1" t="str">
        <f>CONCATENATE("&lt;image_jpg&gt;",'Raw Metadata'!G8,"&lt;/image_jpg&gt;")</f>
        <v>&lt;image_jpg&gt;gla_word-list_1997_05.jpg&lt;/image_jpg&gt;</v>
      </c>
      <c r="W7" s="1" t="str">
        <f>CONCATENATE("&lt;image_jpg2&gt;",'Raw Metadata'!H8,"&lt;/image_jpg2&gt;")</f>
        <v>&lt;image_jpg2&gt;&lt;/image_jpg2&gt;</v>
      </c>
      <c r="X7" s="1" t="str">
        <f>CONCATENATE("&lt;tif_quality&gt;",'Raw Metadata'!K8,"&lt;/tif_quality&gt;")</f>
        <v>&lt;tif_quality&gt;300 dpi&lt;/tif_quality&gt;</v>
      </c>
      <c r="Y7" s="1" t="str">
        <f>CONCATENATE("&lt;jpg_quality&gt;",'Raw Metadata'!L8,"&lt;/jpg_quality&gt;")</f>
        <v>&lt;jpg_quality&gt;300 dpi&lt;/jpg_quality&gt;</v>
      </c>
      <c r="Z7" s="1" t="str">
        <f>CONCATENATE("&lt;details&gt;",'Raw Metadata'!M8,"&lt;/details&gt;")</f>
        <v>&lt;details&gt;gla_record_details.html#5&lt;/details&gt;</v>
      </c>
      <c r="AA7" s="1" t="str">
        <f>CONCATENATE("&lt;rights&gt;",'Raw Metadata'!Z8,"&lt;/rights&gt;")</f>
        <v>&lt;rights&gt;This work is licensed under a Creative Commons license, available for viewing at http://creativecommons.org/licenses/by-nc/2.0/&lt;/rights&gt;</v>
      </c>
      <c r="AB7" s="1" t="str">
        <f>CONCATENATE("&lt;wordlist_no_repetition&gt;",'Raw Metadata'!AB8,"&lt;/wordlist_no_repetition&gt;")</f>
        <v>&lt;wordlist_no_repetition&gt;&lt;/wordlist_no_repetition&gt;</v>
      </c>
      <c r="AC7" s="1" t="str">
        <f>CONCATENATE("&lt;link_within_wordlist&gt;",'Raw Metadata'!AD8,"&lt;/link_within_wordlist&gt;")</f>
        <v>&lt;link_within_wordlist&gt;gla_word-list_1997_01.html#161&lt;/link_within_wordlist&gt;</v>
      </c>
      <c r="AD7" s="1" t="s">
        <v>63</v>
      </c>
    </row>
    <row r="8" spans="1:30" ht="17.25">
      <c r="A8" s="1" t="s">
        <v>62</v>
      </c>
      <c r="B8" s="1" t="str">
        <f>CONCATENATE("&lt;entry&gt;",'Raw Metadata'!A9,"&lt;/entry&gt;")</f>
        <v>&lt;entry&gt;6&lt;/entry&gt;</v>
      </c>
      <c r="C8" s="1" t="str">
        <f>CONCATENATE("&lt;lang_name&gt;",'Raw Metadata'!N9,"&lt;/lang_name&gt;")</f>
        <v>&lt;lang_name&gt;Gaelic, Scottish&lt;/lang_name&gt;</v>
      </c>
      <c r="D8" s="1" t="str">
        <f>CONCATENATE("&lt;dialect&gt;",'Raw Metadata'!U9,"&lt;/dialect&gt;")</f>
        <v>&lt;dialect&gt;Great Bernera dialect&lt;/dialect&gt;</v>
      </c>
      <c r="E8" s="1" t="str">
        <f>CONCATENATE("&lt;sil_code&gt;",'Raw Metadata'!O9,"&lt;/sil_code&gt;")</f>
        <v>&lt;sil_code&gt;gla&lt;/sil_code&gt;</v>
      </c>
      <c r="F8" s="1" t="str">
        <f>CONCATENATE("&lt;content&gt;",'Raw Metadata'!P9,"&lt;/content&gt;")</f>
        <v>&lt;content&gt;Word List&lt;/content&gt;</v>
      </c>
      <c r="G8" s="1" t="str">
        <f>CONCATENATE("&lt;recording_location&gt;",'Raw Metadata'!Q9,"&lt;/recording_location&gt;")</f>
        <v>&lt;recording_location&gt;Great Bernera, Lewis, Outer Hebrides, Scotland&lt;/recording_location&gt;</v>
      </c>
      <c r="H8" s="1" t="str">
        <f>CONCATENATE("&lt;recording_date&gt;",'Raw Metadata'!R9,"&lt;/recording_date&gt;")</f>
        <v>&lt;recording_date&gt;5 February, 1996&lt;/recording_date&gt;</v>
      </c>
      <c r="I8" s="1" t="str">
        <f>CONCATENATE("&lt;fieldworkers&gt;",'Raw Metadata'!S9,"&lt;/fieldworkers&gt;")</f>
        <v>&lt;fieldworkers&gt;Jenny Ladefoged, Peter Ladefoged, Alice Turk, Kevin Hind&lt;/fieldworkers&gt;</v>
      </c>
      <c r="J8" s="1" t="str">
        <f>CONCATENATE("&lt;origin&gt;",'Raw Metadata'!T9,"&lt;/origin&gt;")</f>
        <v>&lt;origin&gt;Speaker from Bernera, Scotland&lt;/origin&gt;</v>
      </c>
      <c r="K8" s="1" t="str">
        <f>CONCATENATE("&lt;speakers&gt;",'Raw Metadata'!V9,"&lt;/speakers&gt;")</f>
        <v>&lt;speakers&gt;Donald MacAulay (Reddy)&lt;/speakers&gt;</v>
      </c>
      <c r="L8" s="1" t="str">
        <f>CONCATENATE("&lt;filename_audio&gt;",'Raw Metadata'!B9,"&lt;/filename_audio&gt;")</f>
        <v>&lt;filename_audio&gt;gla_word-list_1997_06&lt;/filename_audio&gt;</v>
      </c>
      <c r="M8" s="1" t="str">
        <f>CONCATENATE("&lt;filename_wav&gt;",'Raw Metadata'!C9,"&lt;/filename_wav&gt;")</f>
        <v>&lt;filename_wav&gt;gla_word-list_1997_06.wav&lt;/filename_wav&gt;</v>
      </c>
      <c r="N8" s="1" t="str">
        <f>CONCATENATE("&lt;filename_mp3&gt;",'Raw Metadata'!D9,"&lt;/filename_mp3&gt;")</f>
        <v>&lt;filename_mp3&gt;gla_word-list_1997_06.mp3&lt;/filename_mp3&gt;</v>
      </c>
      <c r="O8" s="1" t="str">
        <f>CONCATENATE("&lt;wav_quality&gt;",'Raw Metadata'!W9,"&lt;/wav_quality&gt;")</f>
        <v>&lt;wav_quality&gt;44.1 kHz, 16-bit sound depth (bit rate=705 kbps)&lt;/wav_quality&gt;</v>
      </c>
      <c r="P8" s="1" t="str">
        <f>CONCATENATE("&lt;mp3_quality&gt;",'Raw Metadata'!X9,"&lt;/mp3_quality&gt;")</f>
        <v>&lt;mp3_quality&gt;56 kbps&lt;/mp3_quality&gt;</v>
      </c>
      <c r="Q8" s="1" t="str">
        <f>CONCATENATE("&lt;original_medium&gt;",'Raw Metadata'!Y9,"&lt;/original_medium&gt;")</f>
        <v>&lt;original_medium&gt;DAT tape, 48 kHz&lt;/original_medium&gt;</v>
      </c>
      <c r="R8" s="1" t="str">
        <f>CONCATENATE("&lt;wordlist&gt;",'Raw Metadata'!E9,"&lt;/wordlist&gt;")</f>
        <v>&lt;wordlist&gt;gla_word-list_1997_01.html&lt;/wordlist&gt;</v>
      </c>
      <c r="S8" s="1" t="str">
        <f>CONCATENATE("&lt;wordlist_entries&gt;",'Raw Metadata'!F9,"&lt;/wordlist_entries&gt;")</f>
        <v>&lt;wordlist_entries&gt;201 - 237&lt;/wordlist_entries&gt;</v>
      </c>
      <c r="T8" s="1" t="str">
        <f>CONCATENATE("&lt;image_tif&gt;",'Raw Metadata'!I9,"&lt;/image_tif&gt;")</f>
        <v>&lt;image_tif&gt;gla_word-list_1997_06.tif&lt;/image_tif&gt;</v>
      </c>
      <c r="U8" s="1" t="str">
        <f>CONCATENATE("&lt;image_tif2&gt;",'Raw Metadata'!J9,"&lt;/image_tif2&gt;")</f>
        <v>&lt;image_tif2&gt;&lt;/image_tif2&gt;</v>
      </c>
      <c r="V8" s="1" t="str">
        <f>CONCATENATE("&lt;image_jpg&gt;",'Raw Metadata'!G9,"&lt;/image_jpg&gt;")</f>
        <v>&lt;image_jpg&gt;gla_word-list_1997_06.jpg&lt;/image_jpg&gt;</v>
      </c>
      <c r="W8" s="1" t="str">
        <f>CONCATENATE("&lt;image_jpg2&gt;",'Raw Metadata'!H9,"&lt;/image_jpg2&gt;")</f>
        <v>&lt;image_jpg2&gt;&lt;/image_jpg2&gt;</v>
      </c>
      <c r="X8" s="1" t="str">
        <f>CONCATENATE("&lt;tif_quality&gt;",'Raw Metadata'!K9,"&lt;/tif_quality&gt;")</f>
        <v>&lt;tif_quality&gt;300 dpi&lt;/tif_quality&gt;</v>
      </c>
      <c r="Y8" s="1" t="str">
        <f>CONCATENATE("&lt;jpg_quality&gt;",'Raw Metadata'!L9,"&lt;/jpg_quality&gt;")</f>
        <v>&lt;jpg_quality&gt;300 dpi&lt;/jpg_quality&gt;</v>
      </c>
      <c r="Z8" s="1" t="str">
        <f>CONCATENATE("&lt;details&gt;",'Raw Metadata'!M9,"&lt;/details&gt;")</f>
        <v>&lt;details&gt;gla_record_details.html#6&lt;/details&gt;</v>
      </c>
      <c r="AA8" s="1" t="str">
        <f>CONCATENATE("&lt;rights&gt;",'Raw Metadata'!Z9,"&lt;/rights&gt;")</f>
        <v>&lt;rights&gt;This work is licensed under a Creative Commons license, available for viewing at http://creativecommons.org/licenses/by-nc/2.0/&lt;/rights&gt;</v>
      </c>
      <c r="AB8" s="1" t="str">
        <f>CONCATENATE("&lt;wordlist_no_repetition&gt;",'Raw Metadata'!AB9,"&lt;/wordlist_no_repetition&gt;")</f>
        <v>&lt;wordlist_no_repetition&gt;&lt;/wordlist_no_repetition&gt;</v>
      </c>
      <c r="AC8" s="1" t="str">
        <f>CONCATENATE("&lt;link_within_wordlist&gt;",'Raw Metadata'!AD9,"&lt;/link_within_wordlist&gt;")</f>
        <v>&lt;link_within_wordlist&gt;gla_word-list_1997_01.html#201&lt;/link_within_wordlist&gt;</v>
      </c>
      <c r="AD8" s="1" t="s">
        <v>63</v>
      </c>
    </row>
    <row r="9" spans="1:30" ht="17.25">
      <c r="A9" s="1" t="s">
        <v>62</v>
      </c>
      <c r="B9" s="1" t="str">
        <f>CONCATENATE("&lt;entry&gt;",'Raw Metadata'!A10,"&lt;/entry&gt;")</f>
        <v>&lt;entry&gt;7&lt;/entry&gt;</v>
      </c>
      <c r="C9" s="1" t="str">
        <f>CONCATENATE("&lt;lang_name&gt;",'Raw Metadata'!N10,"&lt;/lang_name&gt;")</f>
        <v>&lt;lang_name&gt;Gaelic, Scottish&lt;/lang_name&gt;</v>
      </c>
      <c r="D9" s="1" t="str">
        <f>CONCATENATE("&lt;dialect&gt;",'Raw Metadata'!U10,"&lt;/dialect&gt;")</f>
        <v>&lt;dialect&gt;Great Bernera dialect&lt;/dialect&gt;</v>
      </c>
      <c r="E9" s="1" t="str">
        <f>CONCATENATE("&lt;sil_code&gt;",'Raw Metadata'!O10,"&lt;/sil_code&gt;")</f>
        <v>&lt;sil_code&gt;gla&lt;/sil_code&gt;</v>
      </c>
      <c r="F9" s="1" t="str">
        <f>CONCATENATE("&lt;content&gt;",'Raw Metadata'!P10,"&lt;/content&gt;")</f>
        <v>&lt;content&gt;Word List&lt;/content&gt;</v>
      </c>
      <c r="G9" s="1" t="str">
        <f>CONCATENATE("&lt;recording_location&gt;",'Raw Metadata'!Q10,"&lt;/recording_location&gt;")</f>
        <v>&lt;recording_location&gt;Great Bernera, Lewis, Outer Hebrides, Scotland&lt;/recording_location&gt;</v>
      </c>
      <c r="H9" s="1" t="str">
        <f>CONCATENATE("&lt;recording_date&gt;",'Raw Metadata'!R10,"&lt;/recording_date&gt;")</f>
        <v>&lt;recording_date&gt;5 February, 1996&lt;/recording_date&gt;</v>
      </c>
      <c r="I9" s="1" t="str">
        <f>CONCATENATE("&lt;fieldworkers&gt;",'Raw Metadata'!S10,"&lt;/fieldworkers&gt;")</f>
        <v>&lt;fieldworkers&gt;Jenny Ladefoged, Peter Ladefoged, Alice Turk, Kevin Hind&lt;/fieldworkers&gt;</v>
      </c>
      <c r="J9" s="1" t="str">
        <f>CONCATENATE("&lt;origin&gt;",'Raw Metadata'!T10,"&lt;/origin&gt;")</f>
        <v>&lt;origin&gt;Speaker from Bernera, Scotland&lt;/origin&gt;</v>
      </c>
      <c r="K9" s="1" t="str">
        <f>CONCATENATE("&lt;speakers&gt;",'Raw Metadata'!V10,"&lt;/speakers&gt;")</f>
        <v>&lt;speakers&gt;Donald MacAulay (Reddy)&lt;/speakers&gt;</v>
      </c>
      <c r="L9" s="1" t="str">
        <f>CONCATENATE("&lt;filename_audio&gt;",'Raw Metadata'!B10,"&lt;/filename_audio&gt;")</f>
        <v>&lt;filename_audio&gt;gla_word-list_1997_07&lt;/filename_audio&gt;</v>
      </c>
      <c r="M9" s="1" t="str">
        <f>CONCATENATE("&lt;filename_wav&gt;",'Raw Metadata'!C10,"&lt;/filename_wav&gt;")</f>
        <v>&lt;filename_wav&gt;gla_word-list_1997_07.wav&lt;/filename_wav&gt;</v>
      </c>
      <c r="N9" s="1" t="str">
        <f>CONCATENATE("&lt;filename_mp3&gt;",'Raw Metadata'!D10,"&lt;/filename_mp3&gt;")</f>
        <v>&lt;filename_mp3&gt;gla_word-list_1997_07.mp3&lt;/filename_mp3&gt;</v>
      </c>
      <c r="O9" s="1" t="str">
        <f>CONCATENATE("&lt;wav_quality&gt;",'Raw Metadata'!W10,"&lt;/wav_quality&gt;")</f>
        <v>&lt;wav_quality&gt;44.1 kHz, 16-bit sound depth (bit rate=705 kbps)&lt;/wav_quality&gt;</v>
      </c>
      <c r="P9" s="1" t="str">
        <f>CONCATENATE("&lt;mp3_quality&gt;",'Raw Metadata'!X10,"&lt;/mp3_quality&gt;")</f>
        <v>&lt;mp3_quality&gt;56 kbps&lt;/mp3_quality&gt;</v>
      </c>
      <c r="Q9" s="1" t="str">
        <f>CONCATENATE("&lt;original_medium&gt;",'Raw Metadata'!Y10,"&lt;/original_medium&gt;")</f>
        <v>&lt;original_medium&gt;DAT tape, 48 kHz&lt;/original_medium&gt;</v>
      </c>
      <c r="R9" s="1" t="str">
        <f>CONCATENATE("&lt;wordlist&gt;",'Raw Metadata'!E10,"&lt;/wordlist&gt;")</f>
        <v>&lt;wordlist&gt;gla_word-list_1997_01.html&lt;/wordlist&gt;</v>
      </c>
      <c r="S9" s="1" t="str">
        <f>CONCATENATE("&lt;wordlist_entries&gt;",'Raw Metadata'!F10,"&lt;/wordlist_entries&gt;")</f>
        <v>&lt;wordlist_entries&gt;238 - 268&lt;/wordlist_entries&gt;</v>
      </c>
      <c r="T9" s="1" t="str">
        <f>CONCATENATE("&lt;image_tif&gt;",'Raw Metadata'!I10,"&lt;/image_tif&gt;")</f>
        <v>&lt;image_tif&gt;gla_word-list_1997_07.tif&lt;/image_tif&gt;</v>
      </c>
      <c r="U9" s="1" t="str">
        <f>CONCATENATE("&lt;image_tif2&gt;",'Raw Metadata'!J10,"&lt;/image_tif2&gt;")</f>
        <v>&lt;image_tif2&gt;&lt;/image_tif2&gt;</v>
      </c>
      <c r="V9" s="1" t="str">
        <f>CONCATENATE("&lt;image_jpg&gt;",'Raw Metadata'!G10,"&lt;/image_jpg&gt;")</f>
        <v>&lt;image_jpg&gt;gla_word-list_1997_07.jpg&lt;/image_jpg&gt;</v>
      </c>
      <c r="W9" s="1" t="str">
        <f>CONCATENATE("&lt;image_jpg2&gt;",'Raw Metadata'!H10,"&lt;/image_jpg2&gt;")</f>
        <v>&lt;image_jpg2&gt;&lt;/image_jpg2&gt;</v>
      </c>
      <c r="X9" s="1" t="str">
        <f>CONCATENATE("&lt;tif_quality&gt;",'Raw Metadata'!K10,"&lt;/tif_quality&gt;")</f>
        <v>&lt;tif_quality&gt;300 dpi&lt;/tif_quality&gt;</v>
      </c>
      <c r="Y9" s="1" t="str">
        <f>CONCATENATE("&lt;jpg_quality&gt;",'Raw Metadata'!L10,"&lt;/jpg_quality&gt;")</f>
        <v>&lt;jpg_quality&gt;300 dpi&lt;/jpg_quality&gt;</v>
      </c>
      <c r="Z9" s="1" t="str">
        <f>CONCATENATE("&lt;details&gt;",'Raw Metadata'!M10,"&lt;/details&gt;")</f>
        <v>&lt;details&gt;gla_record_details.html#7&lt;/details&gt;</v>
      </c>
      <c r="AA9" s="1" t="str">
        <f>CONCATENATE("&lt;rights&gt;",'Raw Metadata'!Z10,"&lt;/rights&gt;")</f>
        <v>&lt;rights&gt;This work is licensed under a Creative Commons license, available for viewing at http://creativecommons.org/licenses/by-nc/2.0/&lt;/rights&gt;</v>
      </c>
      <c r="AB9" s="1" t="str">
        <f>CONCATENATE("&lt;wordlist_no_repetition&gt;",'Raw Metadata'!AB10,"&lt;/wordlist_no_repetition&gt;")</f>
        <v>&lt;wordlist_no_repetition&gt;&lt;/wordlist_no_repetition&gt;</v>
      </c>
      <c r="AC9" s="1" t="str">
        <f>CONCATENATE("&lt;link_within_wordlist&gt;",'Raw Metadata'!AD10,"&lt;/link_within_wordlist&gt;")</f>
        <v>&lt;link_within_wordlist&gt;gla_word-list_1997_01.html#238&lt;/link_within_wordlist&gt;</v>
      </c>
      <c r="AD9" s="1" t="s">
        <v>63</v>
      </c>
    </row>
    <row r="10" spans="1:30" ht="17.25">
      <c r="A10" s="1" t="s">
        <v>62</v>
      </c>
      <c r="B10" s="1" t="str">
        <f>CONCATENATE("&lt;entry&gt;",'Raw Metadata'!A11,"&lt;/entry&gt;")</f>
        <v>&lt;entry&gt;8&lt;/entry&gt;</v>
      </c>
      <c r="C10" s="1" t="str">
        <f>CONCATENATE("&lt;lang_name&gt;",'Raw Metadata'!N11,"&lt;/lang_name&gt;")</f>
        <v>&lt;lang_name&gt;Gaelic, Scottish&lt;/lang_name&gt;</v>
      </c>
      <c r="D10" s="1" t="str">
        <f>CONCATENATE("&lt;dialect&gt;",'Raw Metadata'!U11,"&lt;/dialect&gt;")</f>
        <v>&lt;dialect&gt;Great Bernera dialect&lt;/dialect&gt;</v>
      </c>
      <c r="E10" s="1" t="str">
        <f>CONCATENATE("&lt;sil_code&gt;",'Raw Metadata'!O11,"&lt;/sil_code&gt;")</f>
        <v>&lt;sil_code&gt;gla&lt;/sil_code&gt;</v>
      </c>
      <c r="F10" s="1" t="str">
        <f>CONCATENATE("&lt;content&gt;",'Raw Metadata'!P11,"&lt;/content&gt;")</f>
        <v>&lt;content&gt;Word List&lt;/content&gt;</v>
      </c>
      <c r="G10" s="1" t="str">
        <f>CONCATENATE("&lt;recording_location&gt;",'Raw Metadata'!Q11,"&lt;/recording_location&gt;")</f>
        <v>&lt;recording_location&gt;Great Bernera, Lewis, Outer Hebrides, Scotland&lt;/recording_location&gt;</v>
      </c>
      <c r="H10" s="1" t="str">
        <f>CONCATENATE("&lt;recording_date&gt;",'Raw Metadata'!R11,"&lt;/recording_date&gt;")</f>
        <v>&lt;recording_date&gt;5 February, 1996&lt;/recording_date&gt;</v>
      </c>
      <c r="I10" s="1" t="str">
        <f>CONCATENATE("&lt;fieldworkers&gt;",'Raw Metadata'!S11,"&lt;/fieldworkers&gt;")</f>
        <v>&lt;fieldworkers&gt;Jenny Ladefoged, Peter Ladefoged, Alice Turk, Kevin Hind&lt;/fieldworkers&gt;</v>
      </c>
      <c r="J10" s="1" t="str">
        <f>CONCATENATE("&lt;origin&gt;",'Raw Metadata'!T11,"&lt;/origin&gt;")</f>
        <v>&lt;origin&gt;Speaker from Bernera, Scotland&lt;/origin&gt;</v>
      </c>
      <c r="K10" s="1" t="str">
        <f>CONCATENATE("&lt;speakers&gt;",'Raw Metadata'!V11,"&lt;/speakers&gt;")</f>
        <v>&lt;speakers&gt;Donald Macaulay (Rev.)&lt;/speakers&gt;</v>
      </c>
      <c r="L10" s="1" t="str">
        <f>CONCATENATE("&lt;filename_audio&gt;",'Raw Metadata'!B11,"&lt;/filename_audio&gt;")</f>
        <v>&lt;filename_audio&gt;gla_word-list_1997_08&lt;/filename_audio&gt;</v>
      </c>
      <c r="M10" s="1" t="str">
        <f>CONCATENATE("&lt;filename_wav&gt;",'Raw Metadata'!C11,"&lt;/filename_wav&gt;")</f>
        <v>&lt;filename_wav&gt;gla_word-list_1997_08.wav&lt;/filename_wav&gt;</v>
      </c>
      <c r="N10" s="1" t="str">
        <f>CONCATENATE("&lt;filename_mp3&gt;",'Raw Metadata'!D11,"&lt;/filename_mp3&gt;")</f>
        <v>&lt;filename_mp3&gt;gla_word-list_1997_08.mp3&lt;/filename_mp3&gt;</v>
      </c>
      <c r="O10" s="1" t="str">
        <f>CONCATENATE("&lt;wav_quality&gt;",'Raw Metadata'!W11,"&lt;/wav_quality&gt;")</f>
        <v>&lt;wav_quality&gt;44.1 kHz, 16-bit sound depth (bit rate=705 kbps)&lt;/wav_quality&gt;</v>
      </c>
      <c r="P10" s="1" t="str">
        <f>CONCATENATE("&lt;mp3_quality&gt;",'Raw Metadata'!X11,"&lt;/mp3_quality&gt;")</f>
        <v>&lt;mp3_quality&gt;56 kbps&lt;/mp3_quality&gt;</v>
      </c>
      <c r="Q10" s="1" t="str">
        <f>CONCATENATE("&lt;original_medium&gt;",'Raw Metadata'!Y11,"&lt;/original_medium&gt;")</f>
        <v>&lt;original_medium&gt;DAT tape, 48 kHz&lt;/original_medium&gt;</v>
      </c>
      <c r="R10" s="1" t="str">
        <f>CONCATENATE("&lt;wordlist&gt;",'Raw Metadata'!E11,"&lt;/wordlist&gt;")</f>
        <v>&lt;wordlist&gt;gla_word-list_1997_01.html&lt;/wordlist&gt;</v>
      </c>
      <c r="S10" s="1" t="str">
        <f>CONCATENATE("&lt;wordlist_entries&gt;",'Raw Metadata'!F11,"&lt;/wordlist_entries&gt;")</f>
        <v>&lt;wordlist_entries&gt;1 - 38&lt;/wordlist_entries&gt;</v>
      </c>
      <c r="T10" s="1" t="str">
        <f>CONCATENATE("&lt;image_tif&gt;",'Raw Metadata'!I11,"&lt;/image_tif&gt;")</f>
        <v>&lt;image_tif&gt;gla_word-list_1997_01.tif&lt;/image_tif&gt;</v>
      </c>
      <c r="U10" s="1" t="str">
        <f>CONCATENATE("&lt;image_tif2&gt;",'Raw Metadata'!J11,"&lt;/image_tif2&gt;")</f>
        <v>&lt;image_tif2&gt;&lt;/image_tif2&gt;</v>
      </c>
      <c r="V10" s="1" t="str">
        <f>CONCATENATE("&lt;image_jpg&gt;",'Raw Metadata'!G11,"&lt;/image_jpg&gt;")</f>
        <v>&lt;image_jpg&gt;gla_word-list_1997_01.jpg&lt;/image_jpg&gt;</v>
      </c>
      <c r="W10" s="1" t="str">
        <f>CONCATENATE("&lt;image_jpg2&gt;",'Raw Metadata'!H11,"&lt;/image_jpg2&gt;")</f>
        <v>&lt;image_jpg2&gt;&lt;/image_jpg2&gt;</v>
      </c>
      <c r="X10" s="1" t="str">
        <f>CONCATENATE("&lt;tif_quality&gt;",'Raw Metadata'!K11,"&lt;/tif_quality&gt;")</f>
        <v>&lt;tif_quality&gt;300 dpi&lt;/tif_quality&gt;</v>
      </c>
      <c r="Y10" s="1" t="str">
        <f>CONCATENATE("&lt;jpg_quality&gt;",'Raw Metadata'!L11,"&lt;/jpg_quality&gt;")</f>
        <v>&lt;jpg_quality&gt;300 dpi&lt;/jpg_quality&gt;</v>
      </c>
      <c r="Z10" s="1" t="str">
        <f>CONCATENATE("&lt;details&gt;",'Raw Metadata'!M11,"&lt;/details&gt;")</f>
        <v>&lt;details&gt;gla_record_details.html#8&lt;/details&gt;</v>
      </c>
      <c r="AA10" s="1" t="str">
        <f>CONCATENATE("&lt;rights&gt;",'Raw Metadata'!Z11,"&lt;/rights&gt;")</f>
        <v>&lt;rights&gt;This work is licensed under a Creative Commons license, available for viewing at http://creativecommons.org/licenses/by-nc/2.0/&lt;/rights&gt;</v>
      </c>
      <c r="AB10" s="1" t="str">
        <f>CONCATENATE("&lt;wordlist_no_repetition&gt;",'Raw Metadata'!AB11,"&lt;/wordlist_no_repetition&gt;")</f>
        <v>&lt;wordlist_no_repetition&gt;gla_word-list_1997_01.jpg&lt;/wordlist_no_repetition&gt;</v>
      </c>
      <c r="AC10" s="1" t="str">
        <f>CONCATENATE("&lt;link_within_wordlist&gt;",'Raw Metadata'!AD11,"&lt;/link_within_wordlist&gt;")</f>
        <v>&lt;link_within_wordlist&gt;gla_word-list_1997_01.html#1&lt;/link_within_wordlist&gt;</v>
      </c>
      <c r="AD10" s="1" t="s">
        <v>63</v>
      </c>
    </row>
    <row r="11" spans="1:30" ht="17.25">
      <c r="A11" s="1" t="s">
        <v>62</v>
      </c>
      <c r="B11" s="1" t="str">
        <f>CONCATENATE("&lt;entry&gt;",'Raw Metadata'!A12,"&lt;/entry&gt;")</f>
        <v>&lt;entry&gt;9&lt;/entry&gt;</v>
      </c>
      <c r="C11" s="1" t="str">
        <f>CONCATENATE("&lt;lang_name&gt;",'Raw Metadata'!N12,"&lt;/lang_name&gt;")</f>
        <v>&lt;lang_name&gt;Gaelic, Scottish&lt;/lang_name&gt;</v>
      </c>
      <c r="D11" s="1" t="str">
        <f>CONCATENATE("&lt;dialect&gt;",'Raw Metadata'!U12,"&lt;/dialect&gt;")</f>
        <v>&lt;dialect&gt;Great Bernera dialect&lt;/dialect&gt;</v>
      </c>
      <c r="E11" s="1" t="str">
        <f>CONCATENATE("&lt;sil_code&gt;",'Raw Metadata'!O12,"&lt;/sil_code&gt;")</f>
        <v>&lt;sil_code&gt;gla&lt;/sil_code&gt;</v>
      </c>
      <c r="F11" s="1" t="str">
        <f>CONCATENATE("&lt;content&gt;",'Raw Metadata'!P12,"&lt;/content&gt;")</f>
        <v>&lt;content&gt;Word List&lt;/content&gt;</v>
      </c>
      <c r="G11" s="1" t="str">
        <f>CONCATENATE("&lt;recording_location&gt;",'Raw Metadata'!Q12,"&lt;/recording_location&gt;")</f>
        <v>&lt;recording_location&gt;Great Bernera, Lewis, Outer Hebrides, Scotland&lt;/recording_location&gt;</v>
      </c>
      <c r="H11" s="1" t="str">
        <f>CONCATENATE("&lt;recording_date&gt;",'Raw Metadata'!R12,"&lt;/recording_date&gt;")</f>
        <v>&lt;recording_date&gt;5 February, 1996&lt;/recording_date&gt;</v>
      </c>
      <c r="I11" s="1" t="str">
        <f>CONCATENATE("&lt;fieldworkers&gt;",'Raw Metadata'!S12,"&lt;/fieldworkers&gt;")</f>
        <v>&lt;fieldworkers&gt;Jenny Ladefoged, Peter Ladefoged, Alice Turk, Kevin Hind&lt;/fieldworkers&gt;</v>
      </c>
      <c r="J11" s="1" t="str">
        <f>CONCATENATE("&lt;origin&gt;",'Raw Metadata'!T12,"&lt;/origin&gt;")</f>
        <v>&lt;origin&gt;Speaker from Bernera, Scotland&lt;/origin&gt;</v>
      </c>
      <c r="K11" s="1" t="str">
        <f>CONCATENATE("&lt;speakers&gt;",'Raw Metadata'!V12,"&lt;/speakers&gt;")</f>
        <v>&lt;speakers&gt;Donald Macaulay (Rev.)&lt;/speakers&gt;</v>
      </c>
      <c r="L11" s="1" t="str">
        <f>CONCATENATE("&lt;filename_audio&gt;",'Raw Metadata'!B12,"&lt;/filename_audio&gt;")</f>
        <v>&lt;filename_audio&gt;gla_word-list_1997_09&lt;/filename_audio&gt;</v>
      </c>
      <c r="M11" s="1" t="str">
        <f>CONCATENATE("&lt;filename_wav&gt;",'Raw Metadata'!C12,"&lt;/filename_wav&gt;")</f>
        <v>&lt;filename_wav&gt;gla_word-list_1997_09.wav&lt;/filename_wav&gt;</v>
      </c>
      <c r="N11" s="1" t="str">
        <f>CONCATENATE("&lt;filename_mp3&gt;",'Raw Metadata'!D12,"&lt;/filename_mp3&gt;")</f>
        <v>&lt;filename_mp3&gt;gla_word-list_1997_09.mp3&lt;/filename_mp3&gt;</v>
      </c>
      <c r="O11" s="1" t="str">
        <f>CONCATENATE("&lt;wav_quality&gt;",'Raw Metadata'!W12,"&lt;/wav_quality&gt;")</f>
        <v>&lt;wav_quality&gt;44.1 kHz, 16-bit sound depth (bit rate=705 kbps)&lt;/wav_quality&gt;</v>
      </c>
      <c r="P11" s="1" t="str">
        <f>CONCATENATE("&lt;mp3_quality&gt;",'Raw Metadata'!X12,"&lt;/mp3_quality&gt;")</f>
        <v>&lt;mp3_quality&gt;56 kbps&lt;/mp3_quality&gt;</v>
      </c>
      <c r="Q11" s="1" t="str">
        <f>CONCATENATE("&lt;original_medium&gt;",'Raw Metadata'!Y12,"&lt;/original_medium&gt;")</f>
        <v>&lt;original_medium&gt;DAT tape, 48 kHz&lt;/original_medium&gt;</v>
      </c>
      <c r="R11" s="1" t="str">
        <f>CONCATENATE("&lt;wordlist&gt;",'Raw Metadata'!E12,"&lt;/wordlist&gt;")</f>
        <v>&lt;wordlist&gt;gla_word-list_1997_01.html&lt;/wordlist&gt;</v>
      </c>
      <c r="S11" s="1" t="str">
        <f>CONCATENATE("&lt;wordlist_entries&gt;",'Raw Metadata'!F12,"&lt;/wordlist_entries&gt;")</f>
        <v>&lt;wordlist_entries&gt;39 - 80&lt;/wordlist_entries&gt;</v>
      </c>
      <c r="T11" s="1" t="str">
        <f>CONCATENATE("&lt;image_tif&gt;",'Raw Metadata'!I12,"&lt;/image_tif&gt;")</f>
        <v>&lt;image_tif&gt;gla_word-list_1997_02.tif&lt;/image_tif&gt;</v>
      </c>
      <c r="U11" s="1" t="str">
        <f>CONCATENATE("&lt;image_tif2&gt;",'Raw Metadata'!J12,"&lt;/image_tif2&gt;")</f>
        <v>&lt;image_tif2&gt;&lt;/image_tif2&gt;</v>
      </c>
      <c r="V11" s="1" t="str">
        <f>CONCATENATE("&lt;image_jpg&gt;",'Raw Metadata'!G12,"&lt;/image_jpg&gt;")</f>
        <v>&lt;image_jpg&gt;gla_word-list_1997_02.jpg&lt;/image_jpg&gt;</v>
      </c>
      <c r="W11" s="1" t="str">
        <f>CONCATENATE("&lt;image_jpg2&gt;",'Raw Metadata'!H12,"&lt;/image_jpg2&gt;")</f>
        <v>&lt;image_jpg2&gt;&lt;/image_jpg2&gt;</v>
      </c>
      <c r="X11" s="1" t="str">
        <f>CONCATENATE("&lt;tif_quality&gt;",'Raw Metadata'!K12,"&lt;/tif_quality&gt;")</f>
        <v>&lt;tif_quality&gt;300 dpi&lt;/tif_quality&gt;</v>
      </c>
      <c r="Y11" s="1" t="str">
        <f>CONCATENATE("&lt;jpg_quality&gt;",'Raw Metadata'!L12,"&lt;/jpg_quality&gt;")</f>
        <v>&lt;jpg_quality&gt;300 dpi&lt;/jpg_quality&gt;</v>
      </c>
      <c r="Z11" s="1" t="str">
        <f>CONCATENATE("&lt;details&gt;",'Raw Metadata'!M12,"&lt;/details&gt;")</f>
        <v>&lt;details&gt;gla_record_details.html#9&lt;/details&gt;</v>
      </c>
      <c r="AA11" s="1" t="str">
        <f>CONCATENATE("&lt;rights&gt;",'Raw Metadata'!Z12,"&lt;/rights&gt;")</f>
        <v>&lt;rights&gt;This work is licensed under a Creative Commons license, available for viewing at http://creativecommons.org/licenses/by-nc/2.0/&lt;/rights&gt;</v>
      </c>
      <c r="AB11" s="1" t="str">
        <f>CONCATENATE("&lt;wordlist_no_repetition&gt;",'Raw Metadata'!AB12,"&lt;/wordlist_no_repetition&gt;")</f>
        <v>&lt;wordlist_no_repetition&gt;&lt;/wordlist_no_repetition&gt;</v>
      </c>
      <c r="AC11" s="1" t="str">
        <f>CONCATENATE("&lt;link_within_wordlist&gt;",'Raw Metadata'!AD12,"&lt;/link_within_wordlist&gt;")</f>
        <v>&lt;link_within_wordlist&gt;gla_word-list_1997_01.html#39&lt;/link_within_wordlist&gt;</v>
      </c>
      <c r="AD11" s="1" t="s">
        <v>63</v>
      </c>
    </row>
    <row r="12" spans="1:30" ht="17.25">
      <c r="A12" s="1" t="s">
        <v>62</v>
      </c>
      <c r="B12" s="1" t="str">
        <f>CONCATENATE("&lt;entry&gt;",'Raw Metadata'!A13,"&lt;/entry&gt;")</f>
        <v>&lt;entry&gt;10&lt;/entry&gt;</v>
      </c>
      <c r="C12" s="1" t="str">
        <f>CONCATENATE("&lt;lang_name&gt;",'Raw Metadata'!N13,"&lt;/lang_name&gt;")</f>
        <v>&lt;lang_name&gt;Gaelic, Scottish&lt;/lang_name&gt;</v>
      </c>
      <c r="D12" s="1" t="str">
        <f>CONCATENATE("&lt;dialect&gt;",'Raw Metadata'!U13,"&lt;/dialect&gt;")</f>
        <v>&lt;dialect&gt;Great Bernera dialect&lt;/dialect&gt;</v>
      </c>
      <c r="E12" s="1" t="str">
        <f>CONCATENATE("&lt;sil_code&gt;",'Raw Metadata'!O13,"&lt;/sil_code&gt;")</f>
        <v>&lt;sil_code&gt;gla&lt;/sil_code&gt;</v>
      </c>
      <c r="F12" s="1" t="str">
        <f>CONCATENATE("&lt;content&gt;",'Raw Metadata'!P13,"&lt;/content&gt;")</f>
        <v>&lt;content&gt;Word List&lt;/content&gt;</v>
      </c>
      <c r="G12" s="1" t="str">
        <f>CONCATENATE("&lt;recording_location&gt;",'Raw Metadata'!Q13,"&lt;/recording_location&gt;")</f>
        <v>&lt;recording_location&gt;Great Bernera, Lewis, Outer Hebrides, Scotland&lt;/recording_location&gt;</v>
      </c>
      <c r="H12" s="1" t="str">
        <f>CONCATENATE("&lt;recording_date&gt;",'Raw Metadata'!R13,"&lt;/recording_date&gt;")</f>
        <v>&lt;recording_date&gt;5 February, 1996&lt;/recording_date&gt;</v>
      </c>
      <c r="I12" s="1" t="str">
        <f>CONCATENATE("&lt;fieldworkers&gt;",'Raw Metadata'!S13,"&lt;/fieldworkers&gt;")</f>
        <v>&lt;fieldworkers&gt;Jenny Ladefoged, Peter Ladefoged, Alice Turk, Kevin Hind&lt;/fieldworkers&gt;</v>
      </c>
      <c r="J12" s="1" t="str">
        <f>CONCATENATE("&lt;origin&gt;",'Raw Metadata'!T13,"&lt;/origin&gt;")</f>
        <v>&lt;origin&gt;Speaker from Bernera, Scotland&lt;/origin&gt;</v>
      </c>
      <c r="K12" s="1" t="str">
        <f>CONCATENATE("&lt;speakers&gt;",'Raw Metadata'!V13,"&lt;/speakers&gt;")</f>
        <v>&lt;speakers&gt;Donald Macaulay (Rev.)&lt;/speakers&gt;</v>
      </c>
      <c r="L12" s="1" t="str">
        <f>CONCATENATE("&lt;filename_audio&gt;",'Raw Metadata'!B13,"&lt;/filename_audio&gt;")</f>
        <v>&lt;filename_audio&gt;gla_word-list_1997_10&lt;/filename_audio&gt;</v>
      </c>
      <c r="M12" s="1" t="str">
        <f>CONCATENATE("&lt;filename_wav&gt;",'Raw Metadata'!C13,"&lt;/filename_wav&gt;")</f>
        <v>&lt;filename_wav&gt;gla_word-list_1997_10.wav&lt;/filename_wav&gt;</v>
      </c>
      <c r="N12" s="1" t="str">
        <f>CONCATENATE("&lt;filename_mp3&gt;",'Raw Metadata'!D13,"&lt;/filename_mp3&gt;")</f>
        <v>&lt;filename_mp3&gt;gla_word-list_1997_10.mp3&lt;/filename_mp3&gt;</v>
      </c>
      <c r="O12" s="1" t="str">
        <f>CONCATENATE("&lt;wav_quality&gt;",'Raw Metadata'!W13,"&lt;/wav_quality&gt;")</f>
        <v>&lt;wav_quality&gt;44.1 kHz, 16-bit sound depth (bit rate=705 kbps)&lt;/wav_quality&gt;</v>
      </c>
      <c r="P12" s="1" t="str">
        <f>CONCATENATE("&lt;mp3_quality&gt;",'Raw Metadata'!X13,"&lt;/mp3_quality&gt;")</f>
        <v>&lt;mp3_quality&gt;56 kbps&lt;/mp3_quality&gt;</v>
      </c>
      <c r="Q12" s="1" t="str">
        <f>CONCATENATE("&lt;original_medium&gt;",'Raw Metadata'!Y13,"&lt;/original_medium&gt;")</f>
        <v>&lt;original_medium&gt;DAT tape, 48 kHz&lt;/original_medium&gt;</v>
      </c>
      <c r="R12" s="1" t="str">
        <f>CONCATENATE("&lt;wordlist&gt;",'Raw Metadata'!E13,"&lt;/wordlist&gt;")</f>
        <v>&lt;wordlist&gt;gla_word-list_1997_01.html&lt;/wordlist&gt;</v>
      </c>
      <c r="S12" s="1" t="str">
        <f>CONCATENATE("&lt;wordlist_entries&gt;",'Raw Metadata'!F13,"&lt;/wordlist_entries&gt;")</f>
        <v>&lt;wordlist_entries&gt;81 - 121&lt;/wordlist_entries&gt;</v>
      </c>
      <c r="T12" s="1" t="str">
        <f>CONCATENATE("&lt;image_tif&gt;",'Raw Metadata'!I13,"&lt;/image_tif&gt;")</f>
        <v>&lt;image_tif&gt;gla_word-list_1997_03.tif&lt;/image_tif&gt;</v>
      </c>
      <c r="U12" s="1" t="str">
        <f>CONCATENATE("&lt;image_tif2&gt;",'Raw Metadata'!J13,"&lt;/image_tif2&gt;")</f>
        <v>&lt;image_tif2&gt;&lt;/image_tif2&gt;</v>
      </c>
      <c r="V12" s="1" t="str">
        <f>CONCATENATE("&lt;image_jpg&gt;",'Raw Metadata'!G13,"&lt;/image_jpg&gt;")</f>
        <v>&lt;image_jpg&gt;gla_word-list_1997_03.jpg&lt;/image_jpg&gt;</v>
      </c>
      <c r="W12" s="1" t="str">
        <f>CONCATENATE("&lt;image_jpg2&gt;",'Raw Metadata'!H13,"&lt;/image_jpg2&gt;")</f>
        <v>&lt;image_jpg2&gt;&lt;/image_jpg2&gt;</v>
      </c>
      <c r="X12" s="1" t="str">
        <f>CONCATENATE("&lt;tif_quality&gt;",'Raw Metadata'!K13,"&lt;/tif_quality&gt;")</f>
        <v>&lt;tif_quality&gt;300 dpi&lt;/tif_quality&gt;</v>
      </c>
      <c r="Y12" s="1" t="str">
        <f>CONCATENATE("&lt;jpg_quality&gt;",'Raw Metadata'!L13,"&lt;/jpg_quality&gt;")</f>
        <v>&lt;jpg_quality&gt;300 dpi&lt;/jpg_quality&gt;</v>
      </c>
      <c r="Z12" s="1" t="str">
        <f>CONCATENATE("&lt;details&gt;",'Raw Metadata'!M13,"&lt;/details&gt;")</f>
        <v>&lt;details&gt;gla_record_details.html#10&lt;/details&gt;</v>
      </c>
      <c r="AA12" s="1" t="str">
        <f>CONCATENATE("&lt;rights&gt;",'Raw Metadata'!Z13,"&lt;/rights&gt;")</f>
        <v>&lt;rights&gt;This work is licensed under a Creative Commons license, available for viewing at http://creativecommons.org/licenses/by-nc/2.0/&lt;/rights&gt;</v>
      </c>
      <c r="AB12" s="1" t="str">
        <f>CONCATENATE("&lt;wordlist_no_repetition&gt;",'Raw Metadata'!AB13,"&lt;/wordlist_no_repetition&gt;")</f>
        <v>&lt;wordlist_no_repetition&gt;&lt;/wordlist_no_repetition&gt;</v>
      </c>
      <c r="AC12" s="1" t="str">
        <f>CONCATENATE("&lt;link_within_wordlist&gt;",'Raw Metadata'!AD13,"&lt;/link_within_wordlist&gt;")</f>
        <v>&lt;link_within_wordlist&gt;gla_word-list_1997_01.html#81&lt;/link_within_wordlist&gt;</v>
      </c>
      <c r="AD12" s="1" t="s">
        <v>63</v>
      </c>
    </row>
    <row r="13" spans="1:30" ht="17.25">
      <c r="A13" s="1" t="s">
        <v>62</v>
      </c>
      <c r="B13" s="1" t="str">
        <f>CONCATENATE("&lt;entry&gt;",'Raw Metadata'!A14,"&lt;/entry&gt;")</f>
        <v>&lt;entry&gt;11&lt;/entry&gt;</v>
      </c>
      <c r="C13" s="1" t="str">
        <f>CONCATENATE("&lt;lang_name&gt;",'Raw Metadata'!N14,"&lt;/lang_name&gt;")</f>
        <v>&lt;lang_name&gt;Gaelic, Scottish&lt;/lang_name&gt;</v>
      </c>
      <c r="D13" s="1" t="str">
        <f>CONCATENATE("&lt;dialect&gt;",'Raw Metadata'!U14,"&lt;/dialect&gt;")</f>
        <v>&lt;dialect&gt;Great Bernera dialect&lt;/dialect&gt;</v>
      </c>
      <c r="E13" s="1" t="str">
        <f>CONCATENATE("&lt;sil_code&gt;",'Raw Metadata'!O14,"&lt;/sil_code&gt;")</f>
        <v>&lt;sil_code&gt;gla&lt;/sil_code&gt;</v>
      </c>
      <c r="F13" s="1" t="str">
        <f>CONCATENATE("&lt;content&gt;",'Raw Metadata'!P14,"&lt;/content&gt;")</f>
        <v>&lt;content&gt;Word List&lt;/content&gt;</v>
      </c>
      <c r="G13" s="1" t="str">
        <f>CONCATENATE("&lt;recording_location&gt;",'Raw Metadata'!Q14,"&lt;/recording_location&gt;")</f>
        <v>&lt;recording_location&gt;Great Bernera, Lewis, Outer Hebrides, Scotland&lt;/recording_location&gt;</v>
      </c>
      <c r="H13" s="1" t="str">
        <f>CONCATENATE("&lt;recording_date&gt;",'Raw Metadata'!R14,"&lt;/recording_date&gt;")</f>
        <v>&lt;recording_date&gt;5 February, 1996&lt;/recording_date&gt;</v>
      </c>
      <c r="I13" s="1" t="str">
        <f>CONCATENATE("&lt;fieldworkers&gt;",'Raw Metadata'!S14,"&lt;/fieldworkers&gt;")</f>
        <v>&lt;fieldworkers&gt;Jenny Ladefoged, Peter Ladefoged, Alice Turk, Kevin Hind&lt;/fieldworkers&gt;</v>
      </c>
      <c r="J13" s="1" t="str">
        <f>CONCATENATE("&lt;origin&gt;",'Raw Metadata'!T14,"&lt;/origin&gt;")</f>
        <v>&lt;origin&gt;Speaker from Bernera, Scotland&lt;/origin&gt;</v>
      </c>
      <c r="K13" s="1" t="str">
        <f>CONCATENATE("&lt;speakers&gt;",'Raw Metadata'!V14,"&lt;/speakers&gt;")</f>
        <v>&lt;speakers&gt;Donald Macaulay (Rev.)&lt;/speakers&gt;</v>
      </c>
      <c r="L13" s="1" t="str">
        <f>CONCATENATE("&lt;filename_audio&gt;",'Raw Metadata'!B14,"&lt;/filename_audio&gt;")</f>
        <v>&lt;filename_audio&gt;gla_word-list_1997_11&lt;/filename_audio&gt;</v>
      </c>
      <c r="M13" s="1" t="str">
        <f>CONCATENATE("&lt;filename_wav&gt;",'Raw Metadata'!C14,"&lt;/filename_wav&gt;")</f>
        <v>&lt;filename_wav&gt;gla_word-list_1997_11.wav&lt;/filename_wav&gt;</v>
      </c>
      <c r="N13" s="1" t="str">
        <f>CONCATENATE("&lt;filename_mp3&gt;",'Raw Metadata'!D14,"&lt;/filename_mp3&gt;")</f>
        <v>&lt;filename_mp3&gt;gla_word-list_1997_11.mp3&lt;/filename_mp3&gt;</v>
      </c>
      <c r="O13" s="1" t="str">
        <f>CONCATENATE("&lt;wav_quality&gt;",'Raw Metadata'!W14,"&lt;/wav_quality&gt;")</f>
        <v>&lt;wav_quality&gt;44.1 kHz, 16-bit sound depth (bit rate=705 kbps)&lt;/wav_quality&gt;</v>
      </c>
      <c r="P13" s="1" t="str">
        <f>CONCATENATE("&lt;mp3_quality&gt;",'Raw Metadata'!X14,"&lt;/mp3_quality&gt;")</f>
        <v>&lt;mp3_quality&gt;56 kbps&lt;/mp3_quality&gt;</v>
      </c>
      <c r="Q13" s="1" t="str">
        <f>CONCATENATE("&lt;original_medium&gt;",'Raw Metadata'!Y14,"&lt;/original_medium&gt;")</f>
        <v>&lt;original_medium&gt;DAT tape, 48 kHz&lt;/original_medium&gt;</v>
      </c>
      <c r="R13" s="1" t="str">
        <f>CONCATENATE("&lt;wordlist&gt;",'Raw Metadata'!E14,"&lt;/wordlist&gt;")</f>
        <v>&lt;wordlist&gt;gla_word-list_1997_01.html&lt;/wordlist&gt;</v>
      </c>
      <c r="S13" s="1" t="str">
        <f>CONCATENATE("&lt;wordlist_entries&gt;",'Raw Metadata'!F14,"&lt;/wordlist_entries&gt;")</f>
        <v>&lt;wordlist_entries&gt;122 - 160&lt;/wordlist_entries&gt;</v>
      </c>
      <c r="T13" s="1" t="str">
        <f>CONCATENATE("&lt;image_tif&gt;",'Raw Metadata'!I14,"&lt;/image_tif&gt;")</f>
        <v>&lt;image_tif&gt;gla_word-list_1997_04.tif&lt;/image_tif&gt;</v>
      </c>
      <c r="U13" s="1" t="str">
        <f>CONCATENATE("&lt;image_tif2&gt;",'Raw Metadata'!J14,"&lt;/image_tif2&gt;")</f>
        <v>&lt;image_tif2&gt;&lt;/image_tif2&gt;</v>
      </c>
      <c r="V13" s="1" t="str">
        <f>CONCATENATE("&lt;image_jpg&gt;",'Raw Metadata'!G14,"&lt;/image_jpg&gt;")</f>
        <v>&lt;image_jpg&gt;gla_word-list_1997_04.jpg&lt;/image_jpg&gt;</v>
      </c>
      <c r="W13" s="1" t="str">
        <f>CONCATENATE("&lt;image_jpg2&gt;",'Raw Metadata'!H14,"&lt;/image_jpg2&gt;")</f>
        <v>&lt;image_jpg2&gt;&lt;/image_jpg2&gt;</v>
      </c>
      <c r="X13" s="1" t="str">
        <f>CONCATENATE("&lt;tif_quality&gt;",'Raw Metadata'!K14,"&lt;/tif_quality&gt;")</f>
        <v>&lt;tif_quality&gt;300 dpi&lt;/tif_quality&gt;</v>
      </c>
      <c r="Y13" s="1" t="str">
        <f>CONCATENATE("&lt;jpg_quality&gt;",'Raw Metadata'!L14,"&lt;/jpg_quality&gt;")</f>
        <v>&lt;jpg_quality&gt;300 dpi&lt;/jpg_quality&gt;</v>
      </c>
      <c r="Z13" s="1" t="str">
        <f>CONCATENATE("&lt;details&gt;",'Raw Metadata'!M14,"&lt;/details&gt;")</f>
        <v>&lt;details&gt;gla_record_details.html#11&lt;/details&gt;</v>
      </c>
      <c r="AA13" s="1" t="str">
        <f>CONCATENATE("&lt;rights&gt;",'Raw Metadata'!Z14,"&lt;/rights&gt;")</f>
        <v>&lt;rights&gt;This work is licensed under a Creative Commons license, available for viewing at http://creativecommons.org/licenses/by-nc/2.0/&lt;/rights&gt;</v>
      </c>
      <c r="AB13" s="1" t="str">
        <f>CONCATENATE("&lt;wordlist_no_repetition&gt;",'Raw Metadata'!AB14,"&lt;/wordlist_no_repetition&gt;")</f>
        <v>&lt;wordlist_no_repetition&gt;&lt;/wordlist_no_repetition&gt;</v>
      </c>
      <c r="AC13" s="1" t="str">
        <f>CONCATENATE("&lt;link_within_wordlist&gt;",'Raw Metadata'!AD14,"&lt;/link_within_wordlist&gt;")</f>
        <v>&lt;link_within_wordlist&gt;gla_word-list_1997_01.html#122&lt;/link_within_wordlist&gt;</v>
      </c>
      <c r="AD13" s="1" t="s">
        <v>63</v>
      </c>
    </row>
    <row r="14" spans="1:30" ht="17.25">
      <c r="A14" s="1" t="s">
        <v>62</v>
      </c>
      <c r="B14" s="1" t="str">
        <f>CONCATENATE("&lt;entry&gt;",'Raw Metadata'!A15,"&lt;/entry&gt;")</f>
        <v>&lt;entry&gt;12&lt;/entry&gt;</v>
      </c>
      <c r="C14" s="1" t="str">
        <f>CONCATENATE("&lt;lang_name&gt;",'Raw Metadata'!N15,"&lt;/lang_name&gt;")</f>
        <v>&lt;lang_name&gt;Gaelic, Scottish&lt;/lang_name&gt;</v>
      </c>
      <c r="D14" s="1" t="str">
        <f>CONCATENATE("&lt;dialect&gt;",'Raw Metadata'!U15,"&lt;/dialect&gt;")</f>
        <v>&lt;dialect&gt;Great Bernera dialect&lt;/dialect&gt;</v>
      </c>
      <c r="E14" s="1" t="str">
        <f>CONCATENATE("&lt;sil_code&gt;",'Raw Metadata'!O15,"&lt;/sil_code&gt;")</f>
        <v>&lt;sil_code&gt;gla&lt;/sil_code&gt;</v>
      </c>
      <c r="F14" s="1" t="str">
        <f>CONCATENATE("&lt;content&gt;",'Raw Metadata'!P15,"&lt;/content&gt;")</f>
        <v>&lt;content&gt;Word List&lt;/content&gt;</v>
      </c>
      <c r="G14" s="1" t="str">
        <f>CONCATENATE("&lt;recording_location&gt;",'Raw Metadata'!Q15,"&lt;/recording_location&gt;")</f>
        <v>&lt;recording_location&gt;Great Bernera, Lewis, Outer Hebrides, Scotland&lt;/recording_location&gt;</v>
      </c>
      <c r="H14" s="1" t="str">
        <f>CONCATENATE("&lt;recording_date&gt;",'Raw Metadata'!R15,"&lt;/recording_date&gt;")</f>
        <v>&lt;recording_date&gt;5 February, 1996&lt;/recording_date&gt;</v>
      </c>
      <c r="I14" s="1" t="str">
        <f>CONCATENATE("&lt;fieldworkers&gt;",'Raw Metadata'!S15,"&lt;/fieldworkers&gt;")</f>
        <v>&lt;fieldworkers&gt;Jenny Ladefoged, Peter Ladefoged, Alice Turk, Kevin Hind&lt;/fieldworkers&gt;</v>
      </c>
      <c r="J14" s="1" t="str">
        <f>CONCATENATE("&lt;origin&gt;",'Raw Metadata'!T15,"&lt;/origin&gt;")</f>
        <v>&lt;origin&gt;Speaker from Bernera, Scotland&lt;/origin&gt;</v>
      </c>
      <c r="K14" s="1" t="str">
        <f>CONCATENATE("&lt;speakers&gt;",'Raw Metadata'!V15,"&lt;/speakers&gt;")</f>
        <v>&lt;speakers&gt;Donald Macaulay (Rev.)&lt;/speakers&gt;</v>
      </c>
      <c r="L14" s="1" t="str">
        <f>CONCATENATE("&lt;filename_audio&gt;",'Raw Metadata'!B15,"&lt;/filename_audio&gt;")</f>
        <v>&lt;filename_audio&gt;gla_word-list_1997_12&lt;/filename_audio&gt;</v>
      </c>
      <c r="M14" s="1" t="str">
        <f>CONCATENATE("&lt;filename_wav&gt;",'Raw Metadata'!C15,"&lt;/filename_wav&gt;")</f>
        <v>&lt;filename_wav&gt;gla_word-list_1997_12.wav&lt;/filename_wav&gt;</v>
      </c>
      <c r="N14" s="1" t="str">
        <f>CONCATENATE("&lt;filename_mp3&gt;",'Raw Metadata'!D15,"&lt;/filename_mp3&gt;")</f>
        <v>&lt;filename_mp3&gt;gla_word-list_1997_12.mp3&lt;/filename_mp3&gt;</v>
      </c>
      <c r="O14" s="1" t="str">
        <f>CONCATENATE("&lt;wav_quality&gt;",'Raw Metadata'!W15,"&lt;/wav_quality&gt;")</f>
        <v>&lt;wav_quality&gt;44.1 kHz, 16-bit sound depth (bit rate=705 kbps)&lt;/wav_quality&gt;</v>
      </c>
      <c r="P14" s="1" t="str">
        <f>CONCATENATE("&lt;mp3_quality&gt;",'Raw Metadata'!X15,"&lt;/mp3_quality&gt;")</f>
        <v>&lt;mp3_quality&gt;56 kbps&lt;/mp3_quality&gt;</v>
      </c>
      <c r="Q14" s="1" t="str">
        <f>CONCATENATE("&lt;original_medium&gt;",'Raw Metadata'!Y15,"&lt;/original_medium&gt;")</f>
        <v>&lt;original_medium&gt;DAT tape, 48 kHz&lt;/original_medium&gt;</v>
      </c>
      <c r="R14" s="1" t="str">
        <f>CONCATENATE("&lt;wordlist&gt;",'Raw Metadata'!E15,"&lt;/wordlist&gt;")</f>
        <v>&lt;wordlist&gt;gla_word-list_1997_01.html&lt;/wordlist&gt;</v>
      </c>
      <c r="S14" s="1" t="str">
        <f>CONCATENATE("&lt;wordlist_entries&gt;",'Raw Metadata'!F15,"&lt;/wordlist_entries&gt;")</f>
        <v>&lt;wordlist_entries&gt;161 - 200&lt;/wordlist_entries&gt;</v>
      </c>
      <c r="T14" s="1" t="str">
        <f>CONCATENATE("&lt;image_tif&gt;",'Raw Metadata'!I15,"&lt;/image_tif&gt;")</f>
        <v>&lt;image_tif&gt;gla_word-list_1997_05.tif&lt;/image_tif&gt;</v>
      </c>
      <c r="U14" s="1" t="str">
        <f>CONCATENATE("&lt;image_tif2&gt;",'Raw Metadata'!J15,"&lt;/image_tif2&gt;")</f>
        <v>&lt;image_tif2&gt;&lt;/image_tif2&gt;</v>
      </c>
      <c r="V14" s="1" t="str">
        <f>CONCATENATE("&lt;image_jpg&gt;",'Raw Metadata'!G15,"&lt;/image_jpg&gt;")</f>
        <v>&lt;image_jpg&gt;gla_word-list_1997_05.jpg&lt;/image_jpg&gt;</v>
      </c>
      <c r="W14" s="1" t="str">
        <f>CONCATENATE("&lt;image_jpg2&gt;",'Raw Metadata'!H15,"&lt;/image_jpg2&gt;")</f>
        <v>&lt;image_jpg2&gt;&lt;/image_jpg2&gt;</v>
      </c>
      <c r="X14" s="1" t="str">
        <f>CONCATENATE("&lt;tif_quality&gt;",'Raw Metadata'!K15,"&lt;/tif_quality&gt;")</f>
        <v>&lt;tif_quality&gt;300 dpi&lt;/tif_quality&gt;</v>
      </c>
      <c r="Y14" s="1" t="str">
        <f>CONCATENATE("&lt;jpg_quality&gt;",'Raw Metadata'!L15,"&lt;/jpg_quality&gt;")</f>
        <v>&lt;jpg_quality&gt;300 dpi&lt;/jpg_quality&gt;</v>
      </c>
      <c r="Z14" s="1" t="str">
        <f>CONCATENATE("&lt;details&gt;",'Raw Metadata'!M15,"&lt;/details&gt;")</f>
        <v>&lt;details&gt;gla_record_details.html#12&lt;/details&gt;</v>
      </c>
      <c r="AA14" s="1" t="str">
        <f>CONCATENATE("&lt;rights&gt;",'Raw Metadata'!Z15,"&lt;/rights&gt;")</f>
        <v>&lt;rights&gt;This work is licensed under a Creative Commons license, available for viewing at http://creativecommons.org/licenses/by-nc/2.0/&lt;/rights&gt;</v>
      </c>
      <c r="AB14" s="1" t="str">
        <f>CONCATENATE("&lt;wordlist_no_repetition&gt;",'Raw Metadata'!AB15,"&lt;/wordlist_no_repetition&gt;")</f>
        <v>&lt;wordlist_no_repetition&gt;&lt;/wordlist_no_repetition&gt;</v>
      </c>
      <c r="AC14" s="1" t="str">
        <f>CONCATENATE("&lt;link_within_wordlist&gt;",'Raw Metadata'!AD15,"&lt;/link_within_wordlist&gt;")</f>
        <v>&lt;link_within_wordlist&gt;gla_word-list_1997_01.html#161&lt;/link_within_wordlist&gt;</v>
      </c>
      <c r="AD14" s="1" t="s">
        <v>63</v>
      </c>
    </row>
    <row r="15" spans="1:30" ht="17.25">
      <c r="A15" s="1" t="s">
        <v>62</v>
      </c>
      <c r="B15" s="1" t="str">
        <f>CONCATENATE("&lt;entry&gt;",'Raw Metadata'!A16,"&lt;/entry&gt;")</f>
        <v>&lt;entry&gt;13&lt;/entry&gt;</v>
      </c>
      <c r="C15" s="1" t="str">
        <f>CONCATENATE("&lt;lang_name&gt;",'Raw Metadata'!N16,"&lt;/lang_name&gt;")</f>
        <v>&lt;lang_name&gt;Gaelic, Scottish&lt;/lang_name&gt;</v>
      </c>
      <c r="D15" s="1" t="str">
        <f>CONCATENATE("&lt;dialect&gt;",'Raw Metadata'!U16,"&lt;/dialect&gt;")</f>
        <v>&lt;dialect&gt;Great Bernera dialect&lt;/dialect&gt;</v>
      </c>
      <c r="E15" s="1" t="str">
        <f>CONCATENATE("&lt;sil_code&gt;",'Raw Metadata'!O16,"&lt;/sil_code&gt;")</f>
        <v>&lt;sil_code&gt;gla&lt;/sil_code&gt;</v>
      </c>
      <c r="F15" s="1" t="str">
        <f>CONCATENATE("&lt;content&gt;",'Raw Metadata'!P16,"&lt;/content&gt;")</f>
        <v>&lt;content&gt;Word List&lt;/content&gt;</v>
      </c>
      <c r="G15" s="1" t="str">
        <f>CONCATENATE("&lt;recording_location&gt;",'Raw Metadata'!Q16,"&lt;/recording_location&gt;")</f>
        <v>&lt;recording_location&gt;Great Bernera, Lewis, Outer Hebrides, Scotland&lt;/recording_location&gt;</v>
      </c>
      <c r="H15" s="1" t="str">
        <f>CONCATENATE("&lt;recording_date&gt;",'Raw Metadata'!R16,"&lt;/recording_date&gt;")</f>
        <v>&lt;recording_date&gt;5 February, 1996&lt;/recording_date&gt;</v>
      </c>
      <c r="I15" s="1" t="str">
        <f>CONCATENATE("&lt;fieldworkers&gt;",'Raw Metadata'!S16,"&lt;/fieldworkers&gt;")</f>
        <v>&lt;fieldworkers&gt;Jenny Ladefoged, Peter Ladefoged, Alice Turk, Kevin Hind&lt;/fieldworkers&gt;</v>
      </c>
      <c r="J15" s="1" t="str">
        <f>CONCATENATE("&lt;origin&gt;",'Raw Metadata'!T16,"&lt;/origin&gt;")</f>
        <v>&lt;origin&gt;Speaker from Bernera, Scotland&lt;/origin&gt;</v>
      </c>
      <c r="K15" s="1" t="str">
        <f>CONCATENATE("&lt;speakers&gt;",'Raw Metadata'!V16,"&lt;/speakers&gt;")</f>
        <v>&lt;speakers&gt;Donald Macaulay (Rev.)&lt;/speakers&gt;</v>
      </c>
      <c r="L15" s="1" t="str">
        <f>CONCATENATE("&lt;filename_audio&gt;",'Raw Metadata'!B16,"&lt;/filename_audio&gt;")</f>
        <v>&lt;filename_audio&gt;gla_word-list_1997_13&lt;/filename_audio&gt;</v>
      </c>
      <c r="M15" s="1" t="str">
        <f>CONCATENATE("&lt;filename_wav&gt;",'Raw Metadata'!C16,"&lt;/filename_wav&gt;")</f>
        <v>&lt;filename_wav&gt;gla_word-list_1997_13.wav&lt;/filename_wav&gt;</v>
      </c>
      <c r="N15" s="1" t="str">
        <f>CONCATENATE("&lt;filename_mp3&gt;",'Raw Metadata'!D16,"&lt;/filename_mp3&gt;")</f>
        <v>&lt;filename_mp3&gt;gla_word-list_1997_13.mp3&lt;/filename_mp3&gt;</v>
      </c>
      <c r="O15" s="1" t="str">
        <f>CONCATENATE("&lt;wav_quality&gt;",'Raw Metadata'!W16,"&lt;/wav_quality&gt;")</f>
        <v>&lt;wav_quality&gt;44.1 kHz, 16-bit sound depth (bit rate=705 kbps)&lt;/wav_quality&gt;</v>
      </c>
      <c r="P15" s="1" t="str">
        <f>CONCATENATE("&lt;mp3_quality&gt;",'Raw Metadata'!X16,"&lt;/mp3_quality&gt;")</f>
        <v>&lt;mp3_quality&gt;56 kbps&lt;/mp3_quality&gt;</v>
      </c>
      <c r="Q15" s="1" t="str">
        <f>CONCATENATE("&lt;original_medium&gt;",'Raw Metadata'!Y16,"&lt;/original_medium&gt;")</f>
        <v>&lt;original_medium&gt;DAT tape, 48 kHz&lt;/original_medium&gt;</v>
      </c>
      <c r="R15" s="1" t="str">
        <f>CONCATENATE("&lt;wordlist&gt;",'Raw Metadata'!E16,"&lt;/wordlist&gt;")</f>
        <v>&lt;wordlist&gt;gla_word-list_1997_01.html&lt;/wordlist&gt;</v>
      </c>
      <c r="S15" s="1" t="str">
        <f>CONCATENATE("&lt;wordlist_entries&gt;",'Raw Metadata'!F16,"&lt;/wordlist_entries&gt;")</f>
        <v>&lt;wordlist_entries&gt;201 - 237&lt;/wordlist_entries&gt;</v>
      </c>
      <c r="T15" s="1" t="str">
        <f>CONCATENATE("&lt;image_tif&gt;",'Raw Metadata'!I16,"&lt;/image_tif&gt;")</f>
        <v>&lt;image_tif&gt;gla_word-list_1997_06.tif&lt;/image_tif&gt;</v>
      </c>
      <c r="U15" s="1" t="str">
        <f>CONCATENATE("&lt;image_tif2&gt;",'Raw Metadata'!J16,"&lt;/image_tif2&gt;")</f>
        <v>&lt;image_tif2&gt;&lt;/image_tif2&gt;</v>
      </c>
      <c r="V15" s="1" t="str">
        <f>CONCATENATE("&lt;image_jpg&gt;",'Raw Metadata'!G16,"&lt;/image_jpg&gt;")</f>
        <v>&lt;image_jpg&gt;gla_word-list_1997_06.jpg&lt;/image_jpg&gt;</v>
      </c>
      <c r="W15" s="1" t="str">
        <f>CONCATENATE("&lt;image_jpg2&gt;",'Raw Metadata'!H16,"&lt;/image_jpg2&gt;")</f>
        <v>&lt;image_jpg2&gt;&lt;/image_jpg2&gt;</v>
      </c>
      <c r="X15" s="1" t="str">
        <f>CONCATENATE("&lt;tif_quality&gt;",'Raw Metadata'!K16,"&lt;/tif_quality&gt;")</f>
        <v>&lt;tif_quality&gt;300 dpi&lt;/tif_quality&gt;</v>
      </c>
      <c r="Y15" s="1" t="str">
        <f>CONCATENATE("&lt;jpg_quality&gt;",'Raw Metadata'!L16,"&lt;/jpg_quality&gt;")</f>
        <v>&lt;jpg_quality&gt;300 dpi&lt;/jpg_quality&gt;</v>
      </c>
      <c r="Z15" s="1" t="str">
        <f>CONCATENATE("&lt;details&gt;",'Raw Metadata'!M16,"&lt;/details&gt;")</f>
        <v>&lt;details&gt;gla_record_details.html#13&lt;/details&gt;</v>
      </c>
      <c r="AA15" s="1" t="str">
        <f>CONCATENATE("&lt;rights&gt;",'Raw Metadata'!Z16,"&lt;/rights&gt;")</f>
        <v>&lt;rights&gt;This work is licensed under a Creative Commons license, available for viewing at http://creativecommons.org/licenses/by-nc/2.0/&lt;/rights&gt;</v>
      </c>
      <c r="AB15" s="1" t="str">
        <f>CONCATENATE("&lt;wordlist_no_repetition&gt;",'Raw Metadata'!AB16,"&lt;/wordlist_no_repetition&gt;")</f>
        <v>&lt;wordlist_no_repetition&gt;&lt;/wordlist_no_repetition&gt;</v>
      </c>
      <c r="AC15" s="1" t="str">
        <f>CONCATENATE("&lt;link_within_wordlist&gt;",'Raw Metadata'!AD16,"&lt;/link_within_wordlist&gt;")</f>
        <v>&lt;link_within_wordlist&gt;gla_word-list_1997_01.html#201&lt;/link_within_wordlist&gt;</v>
      </c>
      <c r="AD15" s="1" t="s">
        <v>63</v>
      </c>
    </row>
    <row r="16" spans="1:30" ht="17.25">
      <c r="A16" s="1" t="s">
        <v>62</v>
      </c>
      <c r="B16" s="1" t="str">
        <f>CONCATENATE("&lt;entry&gt;",'Raw Metadata'!A17,"&lt;/entry&gt;")</f>
        <v>&lt;entry&gt;14&lt;/entry&gt;</v>
      </c>
      <c r="C16" s="1" t="str">
        <f>CONCATENATE("&lt;lang_name&gt;",'Raw Metadata'!N17,"&lt;/lang_name&gt;")</f>
        <v>&lt;lang_name&gt;Gaelic, Scottish&lt;/lang_name&gt;</v>
      </c>
      <c r="D16" s="1" t="str">
        <f>CONCATENATE("&lt;dialect&gt;",'Raw Metadata'!U17,"&lt;/dialect&gt;")</f>
        <v>&lt;dialect&gt;Great Bernera dialect&lt;/dialect&gt;</v>
      </c>
      <c r="E16" s="1" t="str">
        <f>CONCATENATE("&lt;sil_code&gt;",'Raw Metadata'!O17,"&lt;/sil_code&gt;")</f>
        <v>&lt;sil_code&gt;gla&lt;/sil_code&gt;</v>
      </c>
      <c r="F16" s="1" t="str">
        <f>CONCATENATE("&lt;content&gt;",'Raw Metadata'!P17,"&lt;/content&gt;")</f>
        <v>&lt;content&gt;Word List&lt;/content&gt;</v>
      </c>
      <c r="G16" s="1" t="str">
        <f>CONCATENATE("&lt;recording_location&gt;",'Raw Metadata'!Q17,"&lt;/recording_location&gt;")</f>
        <v>&lt;recording_location&gt;Great Bernera, Lewis, Outer Hebrides, Scotland&lt;/recording_location&gt;</v>
      </c>
      <c r="H16" s="1" t="str">
        <f>CONCATENATE("&lt;recording_date&gt;",'Raw Metadata'!R17,"&lt;/recording_date&gt;")</f>
        <v>&lt;recording_date&gt;5 February, 1996&lt;/recording_date&gt;</v>
      </c>
      <c r="I16" s="1" t="str">
        <f>CONCATENATE("&lt;fieldworkers&gt;",'Raw Metadata'!S17,"&lt;/fieldworkers&gt;")</f>
        <v>&lt;fieldworkers&gt;Jenny Ladefoged, Peter Ladefoged, Alice Turk, Kevin Hind&lt;/fieldworkers&gt;</v>
      </c>
      <c r="J16" s="1" t="str">
        <f>CONCATENATE("&lt;origin&gt;",'Raw Metadata'!T17,"&lt;/origin&gt;")</f>
        <v>&lt;origin&gt;Speaker from Bernera, Scotland&lt;/origin&gt;</v>
      </c>
      <c r="K16" s="1" t="str">
        <f>CONCATENATE("&lt;speakers&gt;",'Raw Metadata'!V17,"&lt;/speakers&gt;")</f>
        <v>&lt;speakers&gt;Donald Macaulay (Rev.)&lt;/speakers&gt;</v>
      </c>
      <c r="L16" s="1" t="str">
        <f>CONCATENATE("&lt;filename_audio&gt;",'Raw Metadata'!B17,"&lt;/filename_audio&gt;")</f>
        <v>&lt;filename_audio&gt;gla_word-list_1997_14&lt;/filename_audio&gt;</v>
      </c>
      <c r="M16" s="1" t="str">
        <f>CONCATENATE("&lt;filename_wav&gt;",'Raw Metadata'!C17,"&lt;/filename_wav&gt;")</f>
        <v>&lt;filename_wav&gt;gla_word-list_1997_14.wav&lt;/filename_wav&gt;</v>
      </c>
      <c r="N16" s="1" t="str">
        <f>CONCATENATE("&lt;filename_mp3&gt;",'Raw Metadata'!D17,"&lt;/filename_mp3&gt;")</f>
        <v>&lt;filename_mp3&gt;gla_word-list_1997_14.mp3&lt;/filename_mp3&gt;</v>
      </c>
      <c r="O16" s="1" t="str">
        <f>CONCATENATE("&lt;wav_quality&gt;",'Raw Metadata'!W17,"&lt;/wav_quality&gt;")</f>
        <v>&lt;wav_quality&gt;44.1 kHz, 16-bit sound depth (bit rate=705 kbps)&lt;/wav_quality&gt;</v>
      </c>
      <c r="P16" s="1" t="str">
        <f>CONCATENATE("&lt;mp3_quality&gt;",'Raw Metadata'!X17,"&lt;/mp3_quality&gt;")</f>
        <v>&lt;mp3_quality&gt;56 kbps&lt;/mp3_quality&gt;</v>
      </c>
      <c r="Q16" s="1" t="str">
        <f>CONCATENATE("&lt;original_medium&gt;",'Raw Metadata'!Y17,"&lt;/original_medium&gt;")</f>
        <v>&lt;original_medium&gt;DAT tape, 48 kHz&lt;/original_medium&gt;</v>
      </c>
      <c r="R16" s="1" t="str">
        <f>CONCATENATE("&lt;wordlist&gt;",'Raw Metadata'!E17,"&lt;/wordlist&gt;")</f>
        <v>&lt;wordlist&gt;gla_word-list_1997_01.html&lt;/wordlist&gt;</v>
      </c>
      <c r="S16" s="1" t="str">
        <f>CONCATENATE("&lt;wordlist_entries&gt;",'Raw Metadata'!F17,"&lt;/wordlist_entries&gt;")</f>
        <v>&lt;wordlist_entries&gt;238 - 268&lt;/wordlist_entries&gt;</v>
      </c>
      <c r="T16" s="1" t="str">
        <f>CONCATENATE("&lt;image_tif&gt;",'Raw Metadata'!I17,"&lt;/image_tif&gt;")</f>
        <v>&lt;image_tif&gt;gla_word-list_1997_07.tif&lt;/image_tif&gt;</v>
      </c>
      <c r="U16" s="1" t="str">
        <f>CONCATENATE("&lt;image_tif2&gt;",'Raw Metadata'!J17,"&lt;/image_tif2&gt;")</f>
        <v>&lt;image_tif2&gt;&lt;/image_tif2&gt;</v>
      </c>
      <c r="V16" s="1" t="str">
        <f>CONCATENATE("&lt;image_jpg&gt;",'Raw Metadata'!G17,"&lt;/image_jpg&gt;")</f>
        <v>&lt;image_jpg&gt;gla_word-list_1997_07.jpg&lt;/image_jpg&gt;</v>
      </c>
      <c r="W16" s="1" t="str">
        <f>CONCATENATE("&lt;image_jpg2&gt;",'Raw Metadata'!H17,"&lt;/image_jpg2&gt;")</f>
        <v>&lt;image_jpg2&gt;&lt;/image_jpg2&gt;</v>
      </c>
      <c r="X16" s="1" t="str">
        <f>CONCATENATE("&lt;tif_quality&gt;",'Raw Metadata'!K17,"&lt;/tif_quality&gt;")</f>
        <v>&lt;tif_quality&gt;300 dpi&lt;/tif_quality&gt;</v>
      </c>
      <c r="Y16" s="1" t="str">
        <f>CONCATENATE("&lt;jpg_quality&gt;",'Raw Metadata'!L17,"&lt;/jpg_quality&gt;")</f>
        <v>&lt;jpg_quality&gt;300 dpi&lt;/jpg_quality&gt;</v>
      </c>
      <c r="Z16" s="1" t="str">
        <f>CONCATENATE("&lt;details&gt;",'Raw Metadata'!M17,"&lt;/details&gt;")</f>
        <v>&lt;details&gt;gla_record_details.html#14&lt;/details&gt;</v>
      </c>
      <c r="AA16" s="1" t="str">
        <f>CONCATENATE("&lt;rights&gt;",'Raw Metadata'!Z17,"&lt;/rights&gt;")</f>
        <v>&lt;rights&gt;This work is licensed under a Creative Commons license, available for viewing at http://creativecommons.org/licenses/by-nc/2.0/&lt;/rights&gt;</v>
      </c>
      <c r="AB16" s="1" t="str">
        <f>CONCATENATE("&lt;wordlist_no_repetition&gt;",'Raw Metadata'!AB17,"&lt;/wordlist_no_repetition&gt;")</f>
        <v>&lt;wordlist_no_repetition&gt;&lt;/wordlist_no_repetition&gt;</v>
      </c>
      <c r="AC16" s="1" t="str">
        <f>CONCATENATE("&lt;link_within_wordlist&gt;",'Raw Metadata'!AD17,"&lt;/link_within_wordlist&gt;")</f>
        <v>&lt;link_within_wordlist&gt;gla_word-list_1997_01.html#238&lt;/link_within_wordlist&gt;</v>
      </c>
      <c r="AD16" s="1" t="s">
        <v>63</v>
      </c>
    </row>
    <row r="17" spans="1:30" ht="17.25">
      <c r="A17" s="1" t="s">
        <v>62</v>
      </c>
      <c r="B17" s="1" t="str">
        <f>CONCATENATE("&lt;entry&gt;",'Raw Metadata'!A18,"&lt;/entry&gt;")</f>
        <v>&lt;entry&gt;15&lt;/entry&gt;</v>
      </c>
      <c r="C17" s="1" t="str">
        <f>CONCATENATE("&lt;lang_name&gt;",'Raw Metadata'!N18,"&lt;/lang_name&gt;")</f>
        <v>&lt;lang_name&gt;Gaelic, Scottish&lt;/lang_name&gt;</v>
      </c>
      <c r="D17" s="1" t="str">
        <f>CONCATENATE("&lt;dialect&gt;",'Raw Metadata'!U18,"&lt;/dialect&gt;")</f>
        <v>&lt;dialect&gt;Great Bernera dialect&lt;/dialect&gt;</v>
      </c>
      <c r="E17" s="1" t="str">
        <f>CONCATENATE("&lt;sil_code&gt;",'Raw Metadata'!O18,"&lt;/sil_code&gt;")</f>
        <v>&lt;sil_code&gt;gla&lt;/sil_code&gt;</v>
      </c>
      <c r="F17" s="1" t="str">
        <f>CONCATENATE("&lt;content&gt;",'Raw Metadata'!P18,"&lt;/content&gt;")</f>
        <v>&lt;content&gt;Word List&lt;/content&gt;</v>
      </c>
      <c r="G17" s="1" t="str">
        <f>CONCATENATE("&lt;recording_location&gt;",'Raw Metadata'!Q18,"&lt;/recording_location&gt;")</f>
        <v>&lt;recording_location&gt;Great Bernera, Lewis, Outer Hebrides, Scotland&lt;/recording_location&gt;</v>
      </c>
      <c r="H17" s="1" t="str">
        <f>CONCATENATE("&lt;recording_date&gt;",'Raw Metadata'!R18,"&lt;/recording_date&gt;")</f>
        <v>&lt;recording_date&gt;5 February, 1996&lt;/recording_date&gt;</v>
      </c>
      <c r="I17" s="1" t="str">
        <f>CONCATENATE("&lt;fieldworkers&gt;",'Raw Metadata'!S18,"&lt;/fieldworkers&gt;")</f>
        <v>&lt;fieldworkers&gt;Jenny Ladefoged, Peter Ladefoged, Alice Turk, Kevin Hind&lt;/fieldworkers&gt;</v>
      </c>
      <c r="J17" s="1" t="str">
        <f>CONCATENATE("&lt;origin&gt;",'Raw Metadata'!T18,"&lt;/origin&gt;")</f>
        <v>&lt;origin&gt;Speaker from Bernera, Scotland&lt;/origin&gt;</v>
      </c>
      <c r="K17" s="1" t="str">
        <f>CONCATENATE("&lt;speakers&gt;",'Raw Metadata'!V18,"&lt;/speakers&gt;")</f>
        <v>&lt;speakers&gt;Neil Macaulay&lt;/speakers&gt;</v>
      </c>
      <c r="L17" s="1" t="str">
        <f>CONCATENATE("&lt;filename_audio&gt;",'Raw Metadata'!B18,"&lt;/filename_audio&gt;")</f>
        <v>&lt;filename_audio&gt;gla_word-list_1997_15&lt;/filename_audio&gt;</v>
      </c>
      <c r="M17" s="1" t="str">
        <f>CONCATENATE("&lt;filename_wav&gt;",'Raw Metadata'!C18,"&lt;/filename_wav&gt;")</f>
        <v>&lt;filename_wav&gt;gla_word-list_1997_15.wav&lt;/filename_wav&gt;</v>
      </c>
      <c r="N17" s="1" t="str">
        <f>CONCATENATE("&lt;filename_mp3&gt;",'Raw Metadata'!D18,"&lt;/filename_mp3&gt;")</f>
        <v>&lt;filename_mp3&gt;gla_word-list_1997_15.mp3&lt;/filename_mp3&gt;</v>
      </c>
      <c r="O17" s="1" t="str">
        <f>CONCATENATE("&lt;wav_quality&gt;",'Raw Metadata'!W18,"&lt;/wav_quality&gt;")</f>
        <v>&lt;wav_quality&gt;44.1 kHz, 16-bit sound depth (bit rate=705 kbps)&lt;/wav_quality&gt;</v>
      </c>
      <c r="P17" s="1" t="str">
        <f>CONCATENATE("&lt;mp3_quality&gt;",'Raw Metadata'!X18,"&lt;/mp3_quality&gt;")</f>
        <v>&lt;mp3_quality&gt;56 kbps&lt;/mp3_quality&gt;</v>
      </c>
      <c r="Q17" s="1" t="str">
        <f>CONCATENATE("&lt;original_medium&gt;",'Raw Metadata'!Y18,"&lt;/original_medium&gt;")</f>
        <v>&lt;original_medium&gt;DAT tape, 48 kHz&lt;/original_medium&gt;</v>
      </c>
      <c r="R17" s="1" t="str">
        <f>CONCATENATE("&lt;wordlist&gt;",'Raw Metadata'!E18,"&lt;/wordlist&gt;")</f>
        <v>&lt;wordlist&gt;gla_word-list_1997_01.html&lt;/wordlist&gt;</v>
      </c>
      <c r="S17" s="1" t="str">
        <f>CONCATENATE("&lt;wordlist_entries&gt;",'Raw Metadata'!F18,"&lt;/wordlist_entries&gt;")</f>
        <v>&lt;wordlist_entries&gt;1 - 38&lt;/wordlist_entries&gt;</v>
      </c>
      <c r="T17" s="1" t="str">
        <f>CONCATENATE("&lt;image_tif&gt;",'Raw Metadata'!I18,"&lt;/image_tif&gt;")</f>
        <v>&lt;image_tif&gt;gla_word-list_1997_01.tif&lt;/image_tif&gt;</v>
      </c>
      <c r="U17" s="1" t="str">
        <f>CONCATENATE("&lt;image_tif2&gt;",'Raw Metadata'!J18,"&lt;/image_tif2&gt;")</f>
        <v>&lt;image_tif2&gt;&lt;/image_tif2&gt;</v>
      </c>
      <c r="V17" s="1" t="str">
        <f>CONCATENATE("&lt;image_jpg&gt;",'Raw Metadata'!G18,"&lt;/image_jpg&gt;")</f>
        <v>&lt;image_jpg&gt;gla_word-list_1997_01.jpg&lt;/image_jpg&gt;</v>
      </c>
      <c r="W17" s="1" t="str">
        <f>CONCATENATE("&lt;image_jpg2&gt;",'Raw Metadata'!H18,"&lt;/image_jpg2&gt;")</f>
        <v>&lt;image_jpg2&gt;&lt;/image_jpg2&gt;</v>
      </c>
      <c r="X17" s="1" t="str">
        <f>CONCATENATE("&lt;tif_quality&gt;",'Raw Metadata'!K18,"&lt;/tif_quality&gt;")</f>
        <v>&lt;tif_quality&gt;300 dpi&lt;/tif_quality&gt;</v>
      </c>
      <c r="Y17" s="1" t="str">
        <f>CONCATENATE("&lt;jpg_quality&gt;",'Raw Metadata'!L18,"&lt;/jpg_quality&gt;")</f>
        <v>&lt;jpg_quality&gt;300 dpi&lt;/jpg_quality&gt;</v>
      </c>
      <c r="Z17" s="1" t="str">
        <f>CONCATENATE("&lt;details&gt;",'Raw Metadata'!M18,"&lt;/details&gt;")</f>
        <v>&lt;details&gt;gla_record_details.html#15&lt;/details&gt;</v>
      </c>
      <c r="AA17" s="1" t="str">
        <f>CONCATENATE("&lt;rights&gt;",'Raw Metadata'!Z18,"&lt;/rights&gt;")</f>
        <v>&lt;rights&gt;This work is licensed under a Creative Commons license, available for viewing at http://creativecommons.org/licenses/by-nc/2.0/&lt;/rights&gt;</v>
      </c>
      <c r="AB17" s="1" t="str">
        <f>CONCATENATE("&lt;wordlist_no_repetition&gt;",'Raw Metadata'!AB18,"&lt;/wordlist_no_repetition&gt;")</f>
        <v>&lt;wordlist_no_repetition&gt;gla_word-list_1997_01.jpg&lt;/wordlist_no_repetition&gt;</v>
      </c>
      <c r="AC17" s="1" t="str">
        <f>CONCATENATE("&lt;link_within_wordlist&gt;",'Raw Metadata'!AD18,"&lt;/link_within_wordlist&gt;")</f>
        <v>&lt;link_within_wordlist&gt;gla_word-list_1997_01.html#1&lt;/link_within_wordlist&gt;</v>
      </c>
      <c r="AD17" s="1" t="s">
        <v>63</v>
      </c>
    </row>
    <row r="18" spans="1:30" ht="17.25">
      <c r="A18" s="1" t="s">
        <v>62</v>
      </c>
      <c r="B18" s="1" t="str">
        <f>CONCATENATE("&lt;entry&gt;",'Raw Metadata'!A19,"&lt;/entry&gt;")</f>
        <v>&lt;entry&gt;16&lt;/entry&gt;</v>
      </c>
      <c r="C18" s="1" t="str">
        <f>CONCATENATE("&lt;lang_name&gt;",'Raw Metadata'!N19,"&lt;/lang_name&gt;")</f>
        <v>&lt;lang_name&gt;Gaelic, Scottish&lt;/lang_name&gt;</v>
      </c>
      <c r="D18" s="1" t="str">
        <f>CONCATENATE("&lt;dialect&gt;",'Raw Metadata'!U19,"&lt;/dialect&gt;")</f>
        <v>&lt;dialect&gt;Great Bernera dialect&lt;/dialect&gt;</v>
      </c>
      <c r="E18" s="1" t="str">
        <f>CONCATENATE("&lt;sil_code&gt;",'Raw Metadata'!O19,"&lt;/sil_code&gt;")</f>
        <v>&lt;sil_code&gt;gla&lt;/sil_code&gt;</v>
      </c>
      <c r="F18" s="1" t="str">
        <f>CONCATENATE("&lt;content&gt;",'Raw Metadata'!P19,"&lt;/content&gt;")</f>
        <v>&lt;content&gt;Word List&lt;/content&gt;</v>
      </c>
      <c r="G18" s="1" t="str">
        <f>CONCATENATE("&lt;recording_location&gt;",'Raw Metadata'!Q19,"&lt;/recording_location&gt;")</f>
        <v>&lt;recording_location&gt;Great Bernera, Lewis, Outer Hebrides, Scotland&lt;/recording_location&gt;</v>
      </c>
      <c r="H18" s="1" t="str">
        <f>CONCATENATE("&lt;recording_date&gt;",'Raw Metadata'!R19,"&lt;/recording_date&gt;")</f>
        <v>&lt;recording_date&gt;5 February, 1996&lt;/recording_date&gt;</v>
      </c>
      <c r="I18" s="1" t="str">
        <f>CONCATENATE("&lt;fieldworkers&gt;",'Raw Metadata'!S19,"&lt;/fieldworkers&gt;")</f>
        <v>&lt;fieldworkers&gt;Jenny Ladefoged, Peter Ladefoged, Alice Turk, Kevin Hind&lt;/fieldworkers&gt;</v>
      </c>
      <c r="J18" s="1" t="str">
        <f>CONCATENATE("&lt;origin&gt;",'Raw Metadata'!T19,"&lt;/origin&gt;")</f>
        <v>&lt;origin&gt;Speaker from Bernera, Scotland&lt;/origin&gt;</v>
      </c>
      <c r="K18" s="1" t="str">
        <f>CONCATENATE("&lt;speakers&gt;",'Raw Metadata'!V19,"&lt;/speakers&gt;")</f>
        <v>&lt;speakers&gt;Neil Macaulay&lt;/speakers&gt;</v>
      </c>
      <c r="L18" s="1" t="str">
        <f>CONCATENATE("&lt;filename_audio&gt;",'Raw Metadata'!B19,"&lt;/filename_audio&gt;")</f>
        <v>&lt;filename_audio&gt;gla_word-list_1997_16&lt;/filename_audio&gt;</v>
      </c>
      <c r="M18" s="1" t="str">
        <f>CONCATENATE("&lt;filename_wav&gt;",'Raw Metadata'!C19,"&lt;/filename_wav&gt;")</f>
        <v>&lt;filename_wav&gt;gla_word-list_1997_16.wav&lt;/filename_wav&gt;</v>
      </c>
      <c r="N18" s="1" t="str">
        <f>CONCATENATE("&lt;filename_mp3&gt;",'Raw Metadata'!D19,"&lt;/filename_mp3&gt;")</f>
        <v>&lt;filename_mp3&gt;gla_word-list_1997_16.mp3&lt;/filename_mp3&gt;</v>
      </c>
      <c r="O18" s="1" t="str">
        <f>CONCATENATE("&lt;wav_quality&gt;",'Raw Metadata'!W19,"&lt;/wav_quality&gt;")</f>
        <v>&lt;wav_quality&gt;44.1 kHz, 16-bit sound depth (bit rate=705 kbps)&lt;/wav_quality&gt;</v>
      </c>
      <c r="P18" s="1" t="str">
        <f>CONCATENATE("&lt;mp3_quality&gt;",'Raw Metadata'!X19,"&lt;/mp3_quality&gt;")</f>
        <v>&lt;mp3_quality&gt;56 kbps&lt;/mp3_quality&gt;</v>
      </c>
      <c r="Q18" s="1" t="str">
        <f>CONCATENATE("&lt;original_medium&gt;",'Raw Metadata'!Y19,"&lt;/original_medium&gt;")</f>
        <v>&lt;original_medium&gt;DAT tape, 48 kHz&lt;/original_medium&gt;</v>
      </c>
      <c r="R18" s="1" t="str">
        <f>CONCATENATE("&lt;wordlist&gt;",'Raw Metadata'!E19,"&lt;/wordlist&gt;")</f>
        <v>&lt;wordlist&gt;gla_word-list_1997_01.html&lt;/wordlist&gt;</v>
      </c>
      <c r="S18" s="1" t="str">
        <f>CONCATENATE("&lt;wordlist_entries&gt;",'Raw Metadata'!F19,"&lt;/wordlist_entries&gt;")</f>
        <v>&lt;wordlist_entries&gt;39 - 80&lt;/wordlist_entries&gt;</v>
      </c>
      <c r="T18" s="1" t="str">
        <f>CONCATENATE("&lt;image_tif&gt;",'Raw Metadata'!I19,"&lt;/image_tif&gt;")</f>
        <v>&lt;image_tif&gt;gla_word-list_1997_02.tif&lt;/image_tif&gt;</v>
      </c>
      <c r="U18" s="1" t="str">
        <f>CONCATENATE("&lt;image_tif2&gt;",'Raw Metadata'!J19,"&lt;/image_tif2&gt;")</f>
        <v>&lt;image_tif2&gt;&lt;/image_tif2&gt;</v>
      </c>
      <c r="V18" s="1" t="str">
        <f>CONCATENATE("&lt;image_jpg&gt;",'Raw Metadata'!G19,"&lt;/image_jpg&gt;")</f>
        <v>&lt;image_jpg&gt;gla_word-list_1997_02.jpg&lt;/image_jpg&gt;</v>
      </c>
      <c r="W18" s="1" t="str">
        <f>CONCATENATE("&lt;image_jpg2&gt;",'Raw Metadata'!H19,"&lt;/image_jpg2&gt;")</f>
        <v>&lt;image_jpg2&gt;&lt;/image_jpg2&gt;</v>
      </c>
      <c r="X18" s="1" t="str">
        <f>CONCATENATE("&lt;tif_quality&gt;",'Raw Metadata'!K19,"&lt;/tif_quality&gt;")</f>
        <v>&lt;tif_quality&gt;300 dpi&lt;/tif_quality&gt;</v>
      </c>
      <c r="Y18" s="1" t="str">
        <f>CONCATENATE("&lt;jpg_quality&gt;",'Raw Metadata'!L19,"&lt;/jpg_quality&gt;")</f>
        <v>&lt;jpg_quality&gt;300 dpi&lt;/jpg_quality&gt;</v>
      </c>
      <c r="Z18" s="1" t="str">
        <f>CONCATENATE("&lt;details&gt;",'Raw Metadata'!M19,"&lt;/details&gt;")</f>
        <v>&lt;details&gt;gla_record_details.html#16&lt;/details&gt;</v>
      </c>
      <c r="AA18" s="1" t="str">
        <f>CONCATENATE("&lt;rights&gt;",'Raw Metadata'!Z19,"&lt;/rights&gt;")</f>
        <v>&lt;rights&gt;This work is licensed under a Creative Commons license, available for viewing at http://creativecommons.org/licenses/by-nc/2.0/&lt;/rights&gt;</v>
      </c>
      <c r="AB18" s="1" t="str">
        <f>CONCATENATE("&lt;wordlist_no_repetition&gt;",'Raw Metadata'!AB19,"&lt;/wordlist_no_repetition&gt;")</f>
        <v>&lt;wordlist_no_repetition&gt;&lt;/wordlist_no_repetition&gt;</v>
      </c>
      <c r="AC18" s="1" t="str">
        <f>CONCATENATE("&lt;link_within_wordlist&gt;",'Raw Metadata'!AD19,"&lt;/link_within_wordlist&gt;")</f>
        <v>&lt;link_within_wordlist&gt;gla_word-list_1997_01.html#39&lt;/link_within_wordlist&gt;</v>
      </c>
      <c r="AD18" s="1" t="s">
        <v>63</v>
      </c>
    </row>
    <row r="19" spans="1:30" ht="17.25">
      <c r="A19" s="1" t="s">
        <v>62</v>
      </c>
      <c r="B19" s="1" t="str">
        <f>CONCATENATE("&lt;entry&gt;",'Raw Metadata'!A20,"&lt;/entry&gt;")</f>
        <v>&lt;entry&gt;17&lt;/entry&gt;</v>
      </c>
      <c r="C19" s="1" t="str">
        <f>CONCATENATE("&lt;lang_name&gt;",'Raw Metadata'!N20,"&lt;/lang_name&gt;")</f>
        <v>&lt;lang_name&gt;Gaelic, Scottish&lt;/lang_name&gt;</v>
      </c>
      <c r="D19" s="1" t="str">
        <f>CONCATENATE("&lt;dialect&gt;",'Raw Metadata'!U20,"&lt;/dialect&gt;")</f>
        <v>&lt;dialect&gt;Great Bernera dialect&lt;/dialect&gt;</v>
      </c>
      <c r="E19" s="1" t="str">
        <f>CONCATENATE("&lt;sil_code&gt;",'Raw Metadata'!O20,"&lt;/sil_code&gt;")</f>
        <v>&lt;sil_code&gt;gla&lt;/sil_code&gt;</v>
      </c>
      <c r="F19" s="1" t="str">
        <f>CONCATENATE("&lt;content&gt;",'Raw Metadata'!P20,"&lt;/content&gt;")</f>
        <v>&lt;content&gt;Word List&lt;/content&gt;</v>
      </c>
      <c r="G19" s="1" t="str">
        <f>CONCATENATE("&lt;recording_location&gt;",'Raw Metadata'!Q20,"&lt;/recording_location&gt;")</f>
        <v>&lt;recording_location&gt;Great Bernera, Lewis, Outer Hebrides, Scotland&lt;/recording_location&gt;</v>
      </c>
      <c r="H19" s="1" t="str">
        <f>CONCATENATE("&lt;recording_date&gt;",'Raw Metadata'!R20,"&lt;/recording_date&gt;")</f>
        <v>&lt;recording_date&gt;5 February, 1996&lt;/recording_date&gt;</v>
      </c>
      <c r="I19" s="1" t="str">
        <f>CONCATENATE("&lt;fieldworkers&gt;",'Raw Metadata'!S20,"&lt;/fieldworkers&gt;")</f>
        <v>&lt;fieldworkers&gt;Jenny Ladefoged, Peter Ladefoged, Alice Turk, Kevin Hind&lt;/fieldworkers&gt;</v>
      </c>
      <c r="J19" s="1" t="str">
        <f>CONCATENATE("&lt;origin&gt;",'Raw Metadata'!T20,"&lt;/origin&gt;")</f>
        <v>&lt;origin&gt;Speaker from Bernera, Scotland&lt;/origin&gt;</v>
      </c>
      <c r="K19" s="1" t="str">
        <f>CONCATENATE("&lt;speakers&gt;",'Raw Metadata'!V20,"&lt;/speakers&gt;")</f>
        <v>&lt;speakers&gt;Neil Macaulay&lt;/speakers&gt;</v>
      </c>
      <c r="L19" s="1" t="str">
        <f>CONCATENATE("&lt;filename_audio&gt;",'Raw Metadata'!B20,"&lt;/filename_audio&gt;")</f>
        <v>&lt;filename_audio&gt;gla_word-list_1997_17&lt;/filename_audio&gt;</v>
      </c>
      <c r="M19" s="1" t="str">
        <f>CONCATENATE("&lt;filename_wav&gt;",'Raw Metadata'!C20,"&lt;/filename_wav&gt;")</f>
        <v>&lt;filename_wav&gt;gla_word-list_1997_17.wav&lt;/filename_wav&gt;</v>
      </c>
      <c r="N19" s="1" t="str">
        <f>CONCATENATE("&lt;filename_mp3&gt;",'Raw Metadata'!D20,"&lt;/filename_mp3&gt;")</f>
        <v>&lt;filename_mp3&gt;gla_word-list_1997_17.mp3&lt;/filename_mp3&gt;</v>
      </c>
      <c r="O19" s="1" t="str">
        <f>CONCATENATE("&lt;wav_quality&gt;",'Raw Metadata'!W20,"&lt;/wav_quality&gt;")</f>
        <v>&lt;wav_quality&gt;44.1 kHz, 16-bit sound depth (bit rate=705 kbps)&lt;/wav_quality&gt;</v>
      </c>
      <c r="P19" s="1" t="str">
        <f>CONCATENATE("&lt;mp3_quality&gt;",'Raw Metadata'!X20,"&lt;/mp3_quality&gt;")</f>
        <v>&lt;mp3_quality&gt;56 kbps&lt;/mp3_quality&gt;</v>
      </c>
      <c r="Q19" s="1" t="str">
        <f>CONCATENATE("&lt;original_medium&gt;",'Raw Metadata'!Y20,"&lt;/original_medium&gt;")</f>
        <v>&lt;original_medium&gt;DAT tape, 48 kHz&lt;/original_medium&gt;</v>
      </c>
      <c r="R19" s="1" t="str">
        <f>CONCATENATE("&lt;wordlist&gt;",'Raw Metadata'!E20,"&lt;/wordlist&gt;")</f>
        <v>&lt;wordlist&gt;gla_word-list_1997_01.html&lt;/wordlist&gt;</v>
      </c>
      <c r="S19" s="1" t="str">
        <f>CONCATENATE("&lt;wordlist_entries&gt;",'Raw Metadata'!F20,"&lt;/wordlist_entries&gt;")</f>
        <v>&lt;wordlist_entries&gt;81 - 121&lt;/wordlist_entries&gt;</v>
      </c>
      <c r="T19" s="1" t="str">
        <f>CONCATENATE("&lt;image_tif&gt;",'Raw Metadata'!I20,"&lt;/image_tif&gt;")</f>
        <v>&lt;image_tif&gt;gla_word-list_1997_03.tif&lt;/image_tif&gt;</v>
      </c>
      <c r="U19" s="1" t="str">
        <f>CONCATENATE("&lt;image_tif2&gt;",'Raw Metadata'!J20,"&lt;/image_tif2&gt;")</f>
        <v>&lt;image_tif2&gt;&lt;/image_tif2&gt;</v>
      </c>
      <c r="V19" s="1" t="str">
        <f>CONCATENATE("&lt;image_jpg&gt;",'Raw Metadata'!G20,"&lt;/image_jpg&gt;")</f>
        <v>&lt;image_jpg&gt;gla_word-list_1997_03.jpg&lt;/image_jpg&gt;</v>
      </c>
      <c r="W19" s="1" t="str">
        <f>CONCATENATE("&lt;image_jpg2&gt;",'Raw Metadata'!H20,"&lt;/image_jpg2&gt;")</f>
        <v>&lt;image_jpg2&gt;&lt;/image_jpg2&gt;</v>
      </c>
      <c r="X19" s="1" t="str">
        <f>CONCATENATE("&lt;tif_quality&gt;",'Raw Metadata'!K20,"&lt;/tif_quality&gt;")</f>
        <v>&lt;tif_quality&gt;300 dpi&lt;/tif_quality&gt;</v>
      </c>
      <c r="Y19" s="1" t="str">
        <f>CONCATENATE("&lt;jpg_quality&gt;",'Raw Metadata'!L20,"&lt;/jpg_quality&gt;")</f>
        <v>&lt;jpg_quality&gt;300 dpi&lt;/jpg_quality&gt;</v>
      </c>
      <c r="Z19" s="1" t="str">
        <f>CONCATENATE("&lt;details&gt;",'Raw Metadata'!M20,"&lt;/details&gt;")</f>
        <v>&lt;details&gt;gla_record_details.html#17&lt;/details&gt;</v>
      </c>
      <c r="AA19" s="1" t="str">
        <f>CONCATENATE("&lt;rights&gt;",'Raw Metadata'!Z20,"&lt;/rights&gt;")</f>
        <v>&lt;rights&gt;This work is licensed under a Creative Commons license, available for viewing at http://creativecommons.org/licenses/by-nc/2.0/&lt;/rights&gt;</v>
      </c>
      <c r="AB19" s="1" t="str">
        <f>CONCATENATE("&lt;wordlist_no_repetition&gt;",'Raw Metadata'!AB20,"&lt;/wordlist_no_repetition&gt;")</f>
        <v>&lt;wordlist_no_repetition&gt;&lt;/wordlist_no_repetition&gt;</v>
      </c>
      <c r="AC19" s="1" t="str">
        <f>CONCATENATE("&lt;link_within_wordlist&gt;",'Raw Metadata'!AD20,"&lt;/link_within_wordlist&gt;")</f>
        <v>&lt;link_within_wordlist&gt;gla_word-list_1997_01.html#81&lt;/link_within_wordlist&gt;</v>
      </c>
      <c r="AD19" s="1" t="s">
        <v>63</v>
      </c>
    </row>
    <row r="20" spans="1:30" ht="17.25">
      <c r="A20" s="1" t="s">
        <v>62</v>
      </c>
      <c r="B20" s="1" t="str">
        <f>CONCATENATE("&lt;entry&gt;",'Raw Metadata'!A21,"&lt;/entry&gt;")</f>
        <v>&lt;entry&gt;18&lt;/entry&gt;</v>
      </c>
      <c r="C20" s="1" t="str">
        <f>CONCATENATE("&lt;lang_name&gt;",'Raw Metadata'!N21,"&lt;/lang_name&gt;")</f>
        <v>&lt;lang_name&gt;Gaelic, Scottish&lt;/lang_name&gt;</v>
      </c>
      <c r="D20" s="1" t="str">
        <f>CONCATENATE("&lt;dialect&gt;",'Raw Metadata'!U21,"&lt;/dialect&gt;")</f>
        <v>&lt;dialect&gt;Great Bernera dialect&lt;/dialect&gt;</v>
      </c>
      <c r="E20" s="1" t="str">
        <f>CONCATENATE("&lt;sil_code&gt;",'Raw Metadata'!O21,"&lt;/sil_code&gt;")</f>
        <v>&lt;sil_code&gt;gla&lt;/sil_code&gt;</v>
      </c>
      <c r="F20" s="1" t="str">
        <f>CONCATENATE("&lt;content&gt;",'Raw Metadata'!P21,"&lt;/content&gt;")</f>
        <v>&lt;content&gt;Word List&lt;/content&gt;</v>
      </c>
      <c r="G20" s="1" t="str">
        <f>CONCATENATE("&lt;recording_location&gt;",'Raw Metadata'!Q21,"&lt;/recording_location&gt;")</f>
        <v>&lt;recording_location&gt;Great Bernera, Lewis, Outer Hebrides, Scotland&lt;/recording_location&gt;</v>
      </c>
      <c r="H20" s="1" t="str">
        <f>CONCATENATE("&lt;recording_date&gt;",'Raw Metadata'!R21,"&lt;/recording_date&gt;")</f>
        <v>&lt;recording_date&gt;5 February, 1996&lt;/recording_date&gt;</v>
      </c>
      <c r="I20" s="1" t="str">
        <f>CONCATENATE("&lt;fieldworkers&gt;",'Raw Metadata'!S21,"&lt;/fieldworkers&gt;")</f>
        <v>&lt;fieldworkers&gt;Jenny Ladefoged, Peter Ladefoged, Alice Turk, Kevin Hind&lt;/fieldworkers&gt;</v>
      </c>
      <c r="J20" s="1" t="str">
        <f>CONCATENATE("&lt;origin&gt;",'Raw Metadata'!T21,"&lt;/origin&gt;")</f>
        <v>&lt;origin&gt;Speaker from Bernera, Scotland&lt;/origin&gt;</v>
      </c>
      <c r="K20" s="1" t="str">
        <f>CONCATENATE("&lt;speakers&gt;",'Raw Metadata'!V21,"&lt;/speakers&gt;")</f>
        <v>&lt;speakers&gt;Neil Macaulay&lt;/speakers&gt;</v>
      </c>
      <c r="L20" s="1" t="str">
        <f>CONCATENATE("&lt;filename_audio&gt;",'Raw Metadata'!B21,"&lt;/filename_audio&gt;")</f>
        <v>&lt;filename_audio&gt;gla_word-list_1997_18&lt;/filename_audio&gt;</v>
      </c>
      <c r="M20" s="1" t="str">
        <f>CONCATENATE("&lt;filename_wav&gt;",'Raw Metadata'!C21,"&lt;/filename_wav&gt;")</f>
        <v>&lt;filename_wav&gt;gla_word-list_1997_18.wav&lt;/filename_wav&gt;</v>
      </c>
      <c r="N20" s="1" t="str">
        <f>CONCATENATE("&lt;filename_mp3&gt;",'Raw Metadata'!D21,"&lt;/filename_mp3&gt;")</f>
        <v>&lt;filename_mp3&gt;gla_word-list_1997_18.mp3&lt;/filename_mp3&gt;</v>
      </c>
      <c r="O20" s="1" t="str">
        <f>CONCATENATE("&lt;wav_quality&gt;",'Raw Metadata'!W21,"&lt;/wav_quality&gt;")</f>
        <v>&lt;wav_quality&gt;44.1 kHz, 16-bit sound depth (bit rate=705 kbps)&lt;/wav_quality&gt;</v>
      </c>
      <c r="P20" s="1" t="str">
        <f>CONCATENATE("&lt;mp3_quality&gt;",'Raw Metadata'!X21,"&lt;/mp3_quality&gt;")</f>
        <v>&lt;mp3_quality&gt;56 kbps&lt;/mp3_quality&gt;</v>
      </c>
      <c r="Q20" s="1" t="str">
        <f>CONCATENATE("&lt;original_medium&gt;",'Raw Metadata'!Y21,"&lt;/original_medium&gt;")</f>
        <v>&lt;original_medium&gt;DAT tape, 48 kHz&lt;/original_medium&gt;</v>
      </c>
      <c r="R20" s="1" t="str">
        <f>CONCATENATE("&lt;wordlist&gt;",'Raw Metadata'!E21,"&lt;/wordlist&gt;")</f>
        <v>&lt;wordlist&gt;gla_word-list_1997_01.html&lt;/wordlist&gt;</v>
      </c>
      <c r="S20" s="1" t="str">
        <f>CONCATENATE("&lt;wordlist_entries&gt;",'Raw Metadata'!F21,"&lt;/wordlist_entries&gt;")</f>
        <v>&lt;wordlist_entries&gt;122 - 160&lt;/wordlist_entries&gt;</v>
      </c>
      <c r="T20" s="1" t="str">
        <f>CONCATENATE("&lt;image_tif&gt;",'Raw Metadata'!I21,"&lt;/image_tif&gt;")</f>
        <v>&lt;image_tif&gt;gla_word-list_1997_04.tif&lt;/image_tif&gt;</v>
      </c>
      <c r="U20" s="1" t="str">
        <f>CONCATENATE("&lt;image_tif2&gt;",'Raw Metadata'!J21,"&lt;/image_tif2&gt;")</f>
        <v>&lt;image_tif2&gt;&lt;/image_tif2&gt;</v>
      </c>
      <c r="V20" s="1" t="str">
        <f>CONCATENATE("&lt;image_jpg&gt;",'Raw Metadata'!G21,"&lt;/image_jpg&gt;")</f>
        <v>&lt;image_jpg&gt;gla_word-list_1997_04.jpg&lt;/image_jpg&gt;</v>
      </c>
      <c r="W20" s="1" t="str">
        <f>CONCATENATE("&lt;image_jpg2&gt;",'Raw Metadata'!H21,"&lt;/image_jpg2&gt;")</f>
        <v>&lt;image_jpg2&gt;&lt;/image_jpg2&gt;</v>
      </c>
      <c r="X20" s="1" t="str">
        <f>CONCATENATE("&lt;tif_quality&gt;",'Raw Metadata'!K21,"&lt;/tif_quality&gt;")</f>
        <v>&lt;tif_quality&gt;300 dpi&lt;/tif_quality&gt;</v>
      </c>
      <c r="Y20" s="1" t="str">
        <f>CONCATENATE("&lt;jpg_quality&gt;",'Raw Metadata'!L21,"&lt;/jpg_quality&gt;")</f>
        <v>&lt;jpg_quality&gt;300 dpi&lt;/jpg_quality&gt;</v>
      </c>
      <c r="Z20" s="1" t="str">
        <f>CONCATENATE("&lt;details&gt;",'Raw Metadata'!M21,"&lt;/details&gt;")</f>
        <v>&lt;details&gt;gla_record_details.html#18&lt;/details&gt;</v>
      </c>
      <c r="AA20" s="1" t="str">
        <f>CONCATENATE("&lt;rights&gt;",'Raw Metadata'!Z21,"&lt;/rights&gt;")</f>
        <v>&lt;rights&gt;This work is licensed under a Creative Commons license, available for viewing at http://creativecommons.org/licenses/by-nc/2.0/&lt;/rights&gt;</v>
      </c>
      <c r="AB20" s="1" t="str">
        <f>CONCATENATE("&lt;wordlist_no_repetition&gt;",'Raw Metadata'!AB21,"&lt;/wordlist_no_repetition&gt;")</f>
        <v>&lt;wordlist_no_repetition&gt;&lt;/wordlist_no_repetition&gt;</v>
      </c>
      <c r="AC20" s="1" t="str">
        <f>CONCATENATE("&lt;link_within_wordlist&gt;",'Raw Metadata'!AD21,"&lt;/link_within_wordlist&gt;")</f>
        <v>&lt;link_within_wordlist&gt;gla_word-list_1997_01.html#122&lt;/link_within_wordlist&gt;</v>
      </c>
      <c r="AD20" s="1" t="s">
        <v>63</v>
      </c>
    </row>
    <row r="21" spans="1:30" ht="17.25">
      <c r="A21" s="1" t="s">
        <v>62</v>
      </c>
      <c r="B21" s="1" t="str">
        <f>CONCATENATE("&lt;entry&gt;",'Raw Metadata'!A22,"&lt;/entry&gt;")</f>
        <v>&lt;entry&gt;19&lt;/entry&gt;</v>
      </c>
      <c r="C21" s="1" t="str">
        <f>CONCATENATE("&lt;lang_name&gt;",'Raw Metadata'!N22,"&lt;/lang_name&gt;")</f>
        <v>&lt;lang_name&gt;Gaelic, Scottish&lt;/lang_name&gt;</v>
      </c>
      <c r="D21" s="1" t="str">
        <f>CONCATENATE("&lt;dialect&gt;",'Raw Metadata'!U22,"&lt;/dialect&gt;")</f>
        <v>&lt;dialect&gt;Great Bernera dialect&lt;/dialect&gt;</v>
      </c>
      <c r="E21" s="1" t="str">
        <f>CONCATENATE("&lt;sil_code&gt;",'Raw Metadata'!O22,"&lt;/sil_code&gt;")</f>
        <v>&lt;sil_code&gt;gla&lt;/sil_code&gt;</v>
      </c>
      <c r="F21" s="1" t="str">
        <f>CONCATENATE("&lt;content&gt;",'Raw Metadata'!P22,"&lt;/content&gt;")</f>
        <v>&lt;content&gt;Word List&lt;/content&gt;</v>
      </c>
      <c r="G21" s="1" t="str">
        <f>CONCATENATE("&lt;recording_location&gt;",'Raw Metadata'!Q22,"&lt;/recording_location&gt;")</f>
        <v>&lt;recording_location&gt;Great Bernera, Lewis, Outer Hebrides, Scotland&lt;/recording_location&gt;</v>
      </c>
      <c r="H21" s="1" t="str">
        <f>CONCATENATE("&lt;recording_date&gt;",'Raw Metadata'!R22,"&lt;/recording_date&gt;")</f>
        <v>&lt;recording_date&gt;5 February, 1996&lt;/recording_date&gt;</v>
      </c>
      <c r="I21" s="1" t="str">
        <f>CONCATENATE("&lt;fieldworkers&gt;",'Raw Metadata'!S22,"&lt;/fieldworkers&gt;")</f>
        <v>&lt;fieldworkers&gt;Jenny Ladefoged, Peter Ladefoged, Alice Turk, Kevin Hind&lt;/fieldworkers&gt;</v>
      </c>
      <c r="J21" s="1" t="str">
        <f>CONCATENATE("&lt;origin&gt;",'Raw Metadata'!T22,"&lt;/origin&gt;")</f>
        <v>&lt;origin&gt;Speaker from Bernera, Scotland&lt;/origin&gt;</v>
      </c>
      <c r="K21" s="1" t="str">
        <f>CONCATENATE("&lt;speakers&gt;",'Raw Metadata'!V22,"&lt;/speakers&gt;")</f>
        <v>&lt;speakers&gt;Neil Macaulay&lt;/speakers&gt;</v>
      </c>
      <c r="L21" s="1" t="str">
        <f>CONCATENATE("&lt;filename_audio&gt;",'Raw Metadata'!B22,"&lt;/filename_audio&gt;")</f>
        <v>&lt;filename_audio&gt;gla_word-list_1997_19&lt;/filename_audio&gt;</v>
      </c>
      <c r="M21" s="1" t="str">
        <f>CONCATENATE("&lt;filename_wav&gt;",'Raw Metadata'!C22,"&lt;/filename_wav&gt;")</f>
        <v>&lt;filename_wav&gt;gla_word-list_1997_19.wav&lt;/filename_wav&gt;</v>
      </c>
      <c r="N21" s="1" t="str">
        <f>CONCATENATE("&lt;filename_mp3&gt;",'Raw Metadata'!D22,"&lt;/filename_mp3&gt;")</f>
        <v>&lt;filename_mp3&gt;gla_word-list_1997_19.mp3&lt;/filename_mp3&gt;</v>
      </c>
      <c r="O21" s="1" t="str">
        <f>CONCATENATE("&lt;wav_quality&gt;",'Raw Metadata'!W22,"&lt;/wav_quality&gt;")</f>
        <v>&lt;wav_quality&gt;44.1 kHz, 16-bit sound depth (bit rate=705 kbps)&lt;/wav_quality&gt;</v>
      </c>
      <c r="P21" s="1" t="str">
        <f>CONCATENATE("&lt;mp3_quality&gt;",'Raw Metadata'!X22,"&lt;/mp3_quality&gt;")</f>
        <v>&lt;mp3_quality&gt;56 kbps&lt;/mp3_quality&gt;</v>
      </c>
      <c r="Q21" s="1" t="str">
        <f>CONCATENATE("&lt;original_medium&gt;",'Raw Metadata'!Y22,"&lt;/original_medium&gt;")</f>
        <v>&lt;original_medium&gt;DAT tape, 48 kHz&lt;/original_medium&gt;</v>
      </c>
      <c r="R21" s="1" t="str">
        <f>CONCATENATE("&lt;wordlist&gt;",'Raw Metadata'!E22,"&lt;/wordlist&gt;")</f>
        <v>&lt;wordlist&gt;gla_word-list_1997_01.html&lt;/wordlist&gt;</v>
      </c>
      <c r="S21" s="1" t="str">
        <f>CONCATENATE("&lt;wordlist_entries&gt;",'Raw Metadata'!F22,"&lt;/wordlist_entries&gt;")</f>
        <v>&lt;wordlist_entries&gt;161 - 200&lt;/wordlist_entries&gt;</v>
      </c>
      <c r="T21" s="1" t="str">
        <f>CONCATENATE("&lt;image_tif&gt;",'Raw Metadata'!I22,"&lt;/image_tif&gt;")</f>
        <v>&lt;image_tif&gt;gla_word-list_1997_05.tif&lt;/image_tif&gt;</v>
      </c>
      <c r="U21" s="1" t="str">
        <f>CONCATENATE("&lt;image_tif2&gt;",'Raw Metadata'!J22,"&lt;/image_tif2&gt;")</f>
        <v>&lt;image_tif2&gt;&lt;/image_tif2&gt;</v>
      </c>
      <c r="V21" s="1" t="str">
        <f>CONCATENATE("&lt;image_jpg&gt;",'Raw Metadata'!G22,"&lt;/image_jpg&gt;")</f>
        <v>&lt;image_jpg&gt;gla_word-list_1997_05.jpg&lt;/image_jpg&gt;</v>
      </c>
      <c r="W21" s="1" t="str">
        <f>CONCATENATE("&lt;image_jpg2&gt;",'Raw Metadata'!H22,"&lt;/image_jpg2&gt;")</f>
        <v>&lt;image_jpg2&gt;&lt;/image_jpg2&gt;</v>
      </c>
      <c r="X21" s="1" t="str">
        <f>CONCATENATE("&lt;tif_quality&gt;",'Raw Metadata'!K22,"&lt;/tif_quality&gt;")</f>
        <v>&lt;tif_quality&gt;300 dpi&lt;/tif_quality&gt;</v>
      </c>
      <c r="Y21" s="1" t="str">
        <f>CONCATENATE("&lt;jpg_quality&gt;",'Raw Metadata'!L22,"&lt;/jpg_quality&gt;")</f>
        <v>&lt;jpg_quality&gt;300 dpi&lt;/jpg_quality&gt;</v>
      </c>
      <c r="Z21" s="1" t="str">
        <f>CONCATENATE("&lt;details&gt;",'Raw Metadata'!M22,"&lt;/details&gt;")</f>
        <v>&lt;details&gt;gla_record_details.html#19&lt;/details&gt;</v>
      </c>
      <c r="AA21" s="1" t="str">
        <f>CONCATENATE("&lt;rights&gt;",'Raw Metadata'!Z22,"&lt;/rights&gt;")</f>
        <v>&lt;rights&gt;This work is licensed under a Creative Commons license, available for viewing at http://creativecommons.org/licenses/by-nc/2.0/&lt;/rights&gt;</v>
      </c>
      <c r="AB21" s="1" t="str">
        <f>CONCATENATE("&lt;wordlist_no_repetition&gt;",'Raw Metadata'!AB22,"&lt;/wordlist_no_repetition&gt;")</f>
        <v>&lt;wordlist_no_repetition&gt;&lt;/wordlist_no_repetition&gt;</v>
      </c>
      <c r="AC21" s="1" t="str">
        <f>CONCATENATE("&lt;link_within_wordlist&gt;",'Raw Metadata'!AD22,"&lt;/link_within_wordlist&gt;")</f>
        <v>&lt;link_within_wordlist&gt;gla_word-list_1997_01.html#161&lt;/link_within_wordlist&gt;</v>
      </c>
      <c r="AD21" s="1" t="s">
        <v>63</v>
      </c>
    </row>
    <row r="22" spans="1:30" ht="17.25">
      <c r="A22" s="1" t="s">
        <v>62</v>
      </c>
      <c r="B22" s="1" t="str">
        <f>CONCATENATE("&lt;entry&gt;",'Raw Metadata'!A23,"&lt;/entry&gt;")</f>
        <v>&lt;entry&gt;20&lt;/entry&gt;</v>
      </c>
      <c r="C22" s="1" t="str">
        <f>CONCATENATE("&lt;lang_name&gt;",'Raw Metadata'!N23,"&lt;/lang_name&gt;")</f>
        <v>&lt;lang_name&gt;Gaelic, Scottish&lt;/lang_name&gt;</v>
      </c>
      <c r="D22" s="1" t="str">
        <f>CONCATENATE("&lt;dialect&gt;",'Raw Metadata'!U23,"&lt;/dialect&gt;")</f>
        <v>&lt;dialect&gt;Great Bernera dialect&lt;/dialect&gt;</v>
      </c>
      <c r="E22" s="1" t="str">
        <f>CONCATENATE("&lt;sil_code&gt;",'Raw Metadata'!O23,"&lt;/sil_code&gt;")</f>
        <v>&lt;sil_code&gt;gla&lt;/sil_code&gt;</v>
      </c>
      <c r="F22" s="1" t="str">
        <f>CONCATENATE("&lt;content&gt;",'Raw Metadata'!P23,"&lt;/content&gt;")</f>
        <v>&lt;content&gt;Word List&lt;/content&gt;</v>
      </c>
      <c r="G22" s="1" t="str">
        <f>CONCATENATE("&lt;recording_location&gt;",'Raw Metadata'!Q23,"&lt;/recording_location&gt;")</f>
        <v>&lt;recording_location&gt;Great Bernera, Lewis, Outer Hebrides, Scotland&lt;/recording_location&gt;</v>
      </c>
      <c r="H22" s="1" t="str">
        <f>CONCATENATE("&lt;recording_date&gt;",'Raw Metadata'!R23,"&lt;/recording_date&gt;")</f>
        <v>&lt;recording_date&gt;5 February, 1996&lt;/recording_date&gt;</v>
      </c>
      <c r="I22" s="1" t="str">
        <f>CONCATENATE("&lt;fieldworkers&gt;",'Raw Metadata'!S23,"&lt;/fieldworkers&gt;")</f>
        <v>&lt;fieldworkers&gt;Jenny Ladefoged, Peter Ladefoged, Alice Turk, Kevin Hind&lt;/fieldworkers&gt;</v>
      </c>
      <c r="J22" s="1" t="str">
        <f>CONCATENATE("&lt;origin&gt;",'Raw Metadata'!T23,"&lt;/origin&gt;")</f>
        <v>&lt;origin&gt;Speaker from Bernera, Scotland&lt;/origin&gt;</v>
      </c>
      <c r="K22" s="1" t="str">
        <f>CONCATENATE("&lt;speakers&gt;",'Raw Metadata'!V23,"&lt;/speakers&gt;")</f>
        <v>&lt;speakers&gt;Neil Macaulay&lt;/speakers&gt;</v>
      </c>
      <c r="L22" s="1" t="str">
        <f>CONCATENATE("&lt;filename_audio&gt;",'Raw Metadata'!B23,"&lt;/filename_audio&gt;")</f>
        <v>&lt;filename_audio&gt;gla_word-list_1997_20&lt;/filename_audio&gt;</v>
      </c>
      <c r="M22" s="1" t="str">
        <f>CONCATENATE("&lt;filename_wav&gt;",'Raw Metadata'!C23,"&lt;/filename_wav&gt;")</f>
        <v>&lt;filename_wav&gt;gla_word-list_1997_20.wav&lt;/filename_wav&gt;</v>
      </c>
      <c r="N22" s="1" t="str">
        <f>CONCATENATE("&lt;filename_mp3&gt;",'Raw Metadata'!D23,"&lt;/filename_mp3&gt;")</f>
        <v>&lt;filename_mp3&gt;gla_word-list_1997_20.mp3&lt;/filename_mp3&gt;</v>
      </c>
      <c r="O22" s="1" t="str">
        <f>CONCATENATE("&lt;wav_quality&gt;",'Raw Metadata'!W23,"&lt;/wav_quality&gt;")</f>
        <v>&lt;wav_quality&gt;44.1 kHz, 16-bit sound depth (bit rate=705 kbps)&lt;/wav_quality&gt;</v>
      </c>
      <c r="P22" s="1" t="str">
        <f>CONCATENATE("&lt;mp3_quality&gt;",'Raw Metadata'!X23,"&lt;/mp3_quality&gt;")</f>
        <v>&lt;mp3_quality&gt;56 kbps&lt;/mp3_quality&gt;</v>
      </c>
      <c r="Q22" s="1" t="str">
        <f>CONCATENATE("&lt;original_medium&gt;",'Raw Metadata'!Y23,"&lt;/original_medium&gt;")</f>
        <v>&lt;original_medium&gt;DAT tape, 48 kHz&lt;/original_medium&gt;</v>
      </c>
      <c r="R22" s="1" t="str">
        <f>CONCATENATE("&lt;wordlist&gt;",'Raw Metadata'!E23,"&lt;/wordlist&gt;")</f>
        <v>&lt;wordlist&gt;gla_word-list_1997_01.html&lt;/wordlist&gt;</v>
      </c>
      <c r="S22" s="1" t="str">
        <f>CONCATENATE("&lt;wordlist_entries&gt;",'Raw Metadata'!F23,"&lt;/wordlist_entries&gt;")</f>
        <v>&lt;wordlist_entries&gt;201 - 237&lt;/wordlist_entries&gt;</v>
      </c>
      <c r="T22" s="1" t="str">
        <f>CONCATENATE("&lt;image_tif&gt;",'Raw Metadata'!I23,"&lt;/image_tif&gt;")</f>
        <v>&lt;image_tif&gt;gla_word-list_1997_06.tif&lt;/image_tif&gt;</v>
      </c>
      <c r="U22" s="1" t="str">
        <f>CONCATENATE("&lt;image_tif2&gt;",'Raw Metadata'!J23,"&lt;/image_tif2&gt;")</f>
        <v>&lt;image_tif2&gt;&lt;/image_tif2&gt;</v>
      </c>
      <c r="V22" s="1" t="str">
        <f>CONCATENATE("&lt;image_jpg&gt;",'Raw Metadata'!G23,"&lt;/image_jpg&gt;")</f>
        <v>&lt;image_jpg&gt;gla_word-list_1997_06.jpg&lt;/image_jpg&gt;</v>
      </c>
      <c r="W22" s="1" t="str">
        <f>CONCATENATE("&lt;image_jpg2&gt;",'Raw Metadata'!H23,"&lt;/image_jpg2&gt;")</f>
        <v>&lt;image_jpg2&gt;&lt;/image_jpg2&gt;</v>
      </c>
      <c r="X22" s="1" t="str">
        <f>CONCATENATE("&lt;tif_quality&gt;",'Raw Metadata'!K23,"&lt;/tif_quality&gt;")</f>
        <v>&lt;tif_quality&gt;300 dpi&lt;/tif_quality&gt;</v>
      </c>
      <c r="Y22" s="1" t="str">
        <f>CONCATENATE("&lt;jpg_quality&gt;",'Raw Metadata'!L23,"&lt;/jpg_quality&gt;")</f>
        <v>&lt;jpg_quality&gt;300 dpi&lt;/jpg_quality&gt;</v>
      </c>
      <c r="Z22" s="1" t="str">
        <f>CONCATENATE("&lt;details&gt;",'Raw Metadata'!M23,"&lt;/details&gt;")</f>
        <v>&lt;details&gt;gla_record_details.html#20&lt;/details&gt;</v>
      </c>
      <c r="AA22" s="1" t="str">
        <f>CONCATENATE("&lt;rights&gt;",'Raw Metadata'!Z23,"&lt;/rights&gt;")</f>
        <v>&lt;rights&gt;This work is licensed under a Creative Commons license, available for viewing at http://creativecommons.org/licenses/by-nc/2.0/&lt;/rights&gt;</v>
      </c>
      <c r="AB22" s="1" t="str">
        <f>CONCATENATE("&lt;wordlist_no_repetition&gt;",'Raw Metadata'!AB23,"&lt;/wordlist_no_repetition&gt;")</f>
        <v>&lt;wordlist_no_repetition&gt;&lt;/wordlist_no_repetition&gt;</v>
      </c>
      <c r="AC22" s="1" t="str">
        <f>CONCATENATE("&lt;link_within_wordlist&gt;",'Raw Metadata'!AD23,"&lt;/link_within_wordlist&gt;")</f>
        <v>&lt;link_within_wordlist&gt;gla_word-list_1997_01.html#201&lt;/link_within_wordlist&gt;</v>
      </c>
      <c r="AD22" s="1" t="s">
        <v>63</v>
      </c>
    </row>
    <row r="23" spans="1:30" ht="17.25">
      <c r="A23" s="1" t="s">
        <v>62</v>
      </c>
      <c r="B23" s="1" t="str">
        <f>CONCATENATE("&lt;entry&gt;",'Raw Metadata'!A24,"&lt;/entry&gt;")</f>
        <v>&lt;entry&gt;21&lt;/entry&gt;</v>
      </c>
      <c r="C23" s="1" t="str">
        <f>CONCATENATE("&lt;lang_name&gt;",'Raw Metadata'!N24,"&lt;/lang_name&gt;")</f>
        <v>&lt;lang_name&gt;Gaelic, Scottish&lt;/lang_name&gt;</v>
      </c>
      <c r="D23" s="1" t="str">
        <f>CONCATENATE("&lt;dialect&gt;",'Raw Metadata'!U24,"&lt;/dialect&gt;")</f>
        <v>&lt;dialect&gt;Great Bernera dialect&lt;/dialect&gt;</v>
      </c>
      <c r="E23" s="1" t="str">
        <f>CONCATENATE("&lt;sil_code&gt;",'Raw Metadata'!O24,"&lt;/sil_code&gt;")</f>
        <v>&lt;sil_code&gt;gla&lt;/sil_code&gt;</v>
      </c>
      <c r="F23" s="1" t="str">
        <f>CONCATENATE("&lt;content&gt;",'Raw Metadata'!P24,"&lt;/content&gt;")</f>
        <v>&lt;content&gt;Word List&lt;/content&gt;</v>
      </c>
      <c r="G23" s="1" t="str">
        <f>CONCATENATE("&lt;recording_location&gt;",'Raw Metadata'!Q24,"&lt;/recording_location&gt;")</f>
        <v>&lt;recording_location&gt;Great Bernera, Lewis, Outer Hebrides, Scotland&lt;/recording_location&gt;</v>
      </c>
      <c r="H23" s="1" t="str">
        <f>CONCATENATE("&lt;recording_date&gt;",'Raw Metadata'!R24,"&lt;/recording_date&gt;")</f>
        <v>&lt;recording_date&gt;5 February, 1996&lt;/recording_date&gt;</v>
      </c>
      <c r="I23" s="1" t="str">
        <f>CONCATENATE("&lt;fieldworkers&gt;",'Raw Metadata'!S24,"&lt;/fieldworkers&gt;")</f>
        <v>&lt;fieldworkers&gt;Jenny Ladefoged, Peter Ladefoged, Alice Turk, Kevin Hind&lt;/fieldworkers&gt;</v>
      </c>
      <c r="J23" s="1" t="str">
        <f>CONCATENATE("&lt;origin&gt;",'Raw Metadata'!T24,"&lt;/origin&gt;")</f>
        <v>&lt;origin&gt;Speaker from Bernera, Scotland&lt;/origin&gt;</v>
      </c>
      <c r="K23" s="1" t="str">
        <f>CONCATENATE("&lt;speakers&gt;",'Raw Metadata'!V24,"&lt;/speakers&gt;")</f>
        <v>&lt;speakers&gt;Neil Macaulay&lt;/speakers&gt;</v>
      </c>
      <c r="L23" s="1" t="str">
        <f>CONCATENATE("&lt;filename_audio&gt;",'Raw Metadata'!B24,"&lt;/filename_audio&gt;")</f>
        <v>&lt;filename_audio&gt;gla_word-list_1997_21&lt;/filename_audio&gt;</v>
      </c>
      <c r="M23" s="1" t="str">
        <f>CONCATENATE("&lt;filename_wav&gt;",'Raw Metadata'!C24,"&lt;/filename_wav&gt;")</f>
        <v>&lt;filename_wav&gt;gla_word-list_1997_21.wav&lt;/filename_wav&gt;</v>
      </c>
      <c r="N23" s="1" t="str">
        <f>CONCATENATE("&lt;filename_mp3&gt;",'Raw Metadata'!D24,"&lt;/filename_mp3&gt;")</f>
        <v>&lt;filename_mp3&gt;gla_word-list_1997_21.mp3&lt;/filename_mp3&gt;</v>
      </c>
      <c r="O23" s="1" t="str">
        <f>CONCATENATE("&lt;wav_quality&gt;",'Raw Metadata'!W24,"&lt;/wav_quality&gt;")</f>
        <v>&lt;wav_quality&gt;44.1 kHz, 16-bit sound depth (bit rate=705 kbps)&lt;/wav_quality&gt;</v>
      </c>
      <c r="P23" s="1" t="str">
        <f>CONCATENATE("&lt;mp3_quality&gt;",'Raw Metadata'!X24,"&lt;/mp3_quality&gt;")</f>
        <v>&lt;mp3_quality&gt;56 kbps&lt;/mp3_quality&gt;</v>
      </c>
      <c r="Q23" s="1" t="str">
        <f>CONCATENATE("&lt;original_medium&gt;",'Raw Metadata'!Y24,"&lt;/original_medium&gt;")</f>
        <v>&lt;original_medium&gt;DAT tape, 48 kHz&lt;/original_medium&gt;</v>
      </c>
      <c r="R23" s="1" t="str">
        <f>CONCATENATE("&lt;wordlist&gt;",'Raw Metadata'!E24,"&lt;/wordlist&gt;")</f>
        <v>&lt;wordlist&gt;gla_word-list_1997_01.html&lt;/wordlist&gt;</v>
      </c>
      <c r="S23" s="1" t="str">
        <f>CONCATENATE("&lt;wordlist_entries&gt;",'Raw Metadata'!F24,"&lt;/wordlist_entries&gt;")</f>
        <v>&lt;wordlist_entries&gt;238 - 268&lt;/wordlist_entries&gt;</v>
      </c>
      <c r="T23" s="1" t="str">
        <f>CONCATENATE("&lt;image_tif&gt;",'Raw Metadata'!I24,"&lt;/image_tif&gt;")</f>
        <v>&lt;image_tif&gt;gla_word-list_1997_07.tif&lt;/image_tif&gt;</v>
      </c>
      <c r="U23" s="1" t="str">
        <f>CONCATENATE("&lt;image_tif2&gt;",'Raw Metadata'!J24,"&lt;/image_tif2&gt;")</f>
        <v>&lt;image_tif2&gt;&lt;/image_tif2&gt;</v>
      </c>
      <c r="V23" s="1" t="str">
        <f>CONCATENATE("&lt;image_jpg&gt;",'Raw Metadata'!G24,"&lt;/image_jpg&gt;")</f>
        <v>&lt;image_jpg&gt;gla_word-list_1997_07.jpg&lt;/image_jpg&gt;</v>
      </c>
      <c r="W23" s="1" t="str">
        <f>CONCATENATE("&lt;image_jpg2&gt;",'Raw Metadata'!H24,"&lt;/image_jpg2&gt;")</f>
        <v>&lt;image_jpg2&gt;&lt;/image_jpg2&gt;</v>
      </c>
      <c r="X23" s="1" t="str">
        <f>CONCATENATE("&lt;tif_quality&gt;",'Raw Metadata'!K24,"&lt;/tif_quality&gt;")</f>
        <v>&lt;tif_quality&gt;300 dpi&lt;/tif_quality&gt;</v>
      </c>
      <c r="Y23" s="1" t="str">
        <f>CONCATENATE("&lt;jpg_quality&gt;",'Raw Metadata'!L24,"&lt;/jpg_quality&gt;")</f>
        <v>&lt;jpg_quality&gt;300 dpi&lt;/jpg_quality&gt;</v>
      </c>
      <c r="Z23" s="1" t="str">
        <f>CONCATENATE("&lt;details&gt;",'Raw Metadata'!M24,"&lt;/details&gt;")</f>
        <v>&lt;details&gt;gla_record_details.html#21&lt;/details&gt;</v>
      </c>
      <c r="AA23" s="1" t="str">
        <f>CONCATENATE("&lt;rights&gt;",'Raw Metadata'!Z24,"&lt;/rights&gt;")</f>
        <v>&lt;rights&gt;This work is licensed under a Creative Commons license, available for viewing at http://creativecommons.org/licenses/by-nc/2.0/&lt;/rights&gt;</v>
      </c>
      <c r="AB23" s="1" t="str">
        <f>CONCATENATE("&lt;wordlist_no_repetition&gt;",'Raw Metadata'!AB24,"&lt;/wordlist_no_repetition&gt;")</f>
        <v>&lt;wordlist_no_repetition&gt;&lt;/wordlist_no_repetition&gt;</v>
      </c>
      <c r="AC23" s="1" t="str">
        <f>CONCATENATE("&lt;link_within_wordlist&gt;",'Raw Metadata'!AD24,"&lt;/link_within_wordlist&gt;")</f>
        <v>&lt;link_within_wordlist&gt;gla_word-list_1997_01.html#238&lt;/link_within_wordlist&gt;</v>
      </c>
      <c r="AD23" s="1" t="s">
        <v>63</v>
      </c>
    </row>
    <row r="24" spans="1:30" ht="17.25">
      <c r="A24" s="1" t="s">
        <v>62</v>
      </c>
      <c r="B24" s="1" t="str">
        <f>CONCATENATE("&lt;entry&gt;",'Raw Metadata'!A25,"&lt;/entry&gt;")</f>
        <v>&lt;entry&gt;22&lt;/entry&gt;</v>
      </c>
      <c r="C24" s="1" t="str">
        <f>CONCATENATE("&lt;lang_name&gt;",'Raw Metadata'!N25,"&lt;/lang_name&gt;")</f>
        <v>&lt;lang_name&gt;Gaelic, Scottish&lt;/lang_name&gt;</v>
      </c>
      <c r="D24" s="1" t="str">
        <f>CONCATENATE("&lt;dialect&gt;",'Raw Metadata'!U25,"&lt;/dialect&gt;")</f>
        <v>&lt;dialect&gt;Great Bernera dialect&lt;/dialect&gt;</v>
      </c>
      <c r="E24" s="1" t="str">
        <f>CONCATENATE("&lt;sil_code&gt;",'Raw Metadata'!O25,"&lt;/sil_code&gt;")</f>
        <v>&lt;sil_code&gt;gla&lt;/sil_code&gt;</v>
      </c>
      <c r="F24" s="1" t="str">
        <f>CONCATENATE("&lt;content&gt;",'Raw Metadata'!P25,"&lt;/content&gt;")</f>
        <v>&lt;content&gt;Word List&lt;/content&gt;</v>
      </c>
      <c r="G24" s="1" t="str">
        <f>CONCATENATE("&lt;recording_location&gt;",'Raw Metadata'!Q25,"&lt;/recording_location&gt;")</f>
        <v>&lt;recording_location&gt;Great Bernera, Lewis, Outer Hebrides, Scotland&lt;/recording_location&gt;</v>
      </c>
      <c r="H24" s="1" t="str">
        <f>CONCATENATE("&lt;recording_date&gt;",'Raw Metadata'!R25,"&lt;/recording_date&gt;")</f>
        <v>&lt;recording_date&gt;6 February, 1996&lt;/recording_date&gt;</v>
      </c>
      <c r="I24" s="1" t="str">
        <f>CONCATENATE("&lt;fieldworkers&gt;",'Raw Metadata'!S25,"&lt;/fieldworkers&gt;")</f>
        <v>&lt;fieldworkers&gt;Jenny Ladefoged, Peter Ladefoged, Alice Turk, Kevin Hind&lt;/fieldworkers&gt;</v>
      </c>
      <c r="J24" s="1" t="str">
        <f>CONCATENATE("&lt;origin&gt;",'Raw Metadata'!T25,"&lt;/origin&gt;")</f>
        <v>&lt;origin&gt;Speaker from Bernera, Scotland&lt;/origin&gt;</v>
      </c>
      <c r="K24" s="1" t="str">
        <f>CONCATENATE("&lt;speakers&gt;",'Raw Metadata'!V25,"&lt;/speakers&gt;")</f>
        <v>&lt;speakers&gt;Callum Murdo McLean&lt;/speakers&gt;</v>
      </c>
      <c r="L24" s="1" t="str">
        <f>CONCATENATE("&lt;filename_audio&gt;",'Raw Metadata'!B25,"&lt;/filename_audio&gt;")</f>
        <v>&lt;filename_audio&gt;gla_word-list_1997_22&lt;/filename_audio&gt;</v>
      </c>
      <c r="M24" s="1" t="str">
        <f>CONCATENATE("&lt;filename_wav&gt;",'Raw Metadata'!C25,"&lt;/filename_wav&gt;")</f>
        <v>&lt;filename_wav&gt;gla_word-list_1997_22.wav&lt;/filename_wav&gt;</v>
      </c>
      <c r="N24" s="1" t="str">
        <f>CONCATENATE("&lt;filename_mp3&gt;",'Raw Metadata'!D25,"&lt;/filename_mp3&gt;")</f>
        <v>&lt;filename_mp3&gt;gla_word-list_1997_22.mp3&lt;/filename_mp3&gt;</v>
      </c>
      <c r="O24" s="1" t="str">
        <f>CONCATENATE("&lt;wav_quality&gt;",'Raw Metadata'!W25,"&lt;/wav_quality&gt;")</f>
        <v>&lt;wav_quality&gt;44.1 kHz, 16-bit sound depth (bit rate=705 kbps)&lt;/wav_quality&gt;</v>
      </c>
      <c r="P24" s="1" t="str">
        <f>CONCATENATE("&lt;mp3_quality&gt;",'Raw Metadata'!X25,"&lt;/mp3_quality&gt;")</f>
        <v>&lt;mp3_quality&gt;56 kbps&lt;/mp3_quality&gt;</v>
      </c>
      <c r="Q24" s="1" t="str">
        <f>CONCATENATE("&lt;original_medium&gt;",'Raw Metadata'!Y25,"&lt;/original_medium&gt;")</f>
        <v>&lt;original_medium&gt;DAT tape, 48 kHz&lt;/original_medium&gt;</v>
      </c>
      <c r="R24" s="1" t="str">
        <f>CONCATENATE("&lt;wordlist&gt;",'Raw Metadata'!E25,"&lt;/wordlist&gt;")</f>
        <v>&lt;wordlist&gt;gla_word-list_1997_01.html&lt;/wordlist&gt;</v>
      </c>
      <c r="S24" s="1" t="str">
        <f>CONCATENATE("&lt;wordlist_entries&gt;",'Raw Metadata'!F25,"&lt;/wordlist_entries&gt;")</f>
        <v>&lt;wordlist_entries&gt;1 - 38&lt;/wordlist_entries&gt;</v>
      </c>
      <c r="T24" s="1" t="str">
        <f>CONCATENATE("&lt;image_tif&gt;",'Raw Metadata'!I25,"&lt;/image_tif&gt;")</f>
        <v>&lt;image_tif&gt;gla_word-list_1997_01.tif&lt;/image_tif&gt;</v>
      </c>
      <c r="U24" s="1" t="str">
        <f>CONCATENATE("&lt;image_tif2&gt;",'Raw Metadata'!J25,"&lt;/image_tif2&gt;")</f>
        <v>&lt;image_tif2&gt;&lt;/image_tif2&gt;</v>
      </c>
      <c r="V24" s="1" t="str">
        <f>CONCATENATE("&lt;image_jpg&gt;",'Raw Metadata'!G25,"&lt;/image_jpg&gt;")</f>
        <v>&lt;image_jpg&gt;gla_word-list_1997_01.jpg&lt;/image_jpg&gt;</v>
      </c>
      <c r="W24" s="1" t="str">
        <f>CONCATENATE("&lt;image_jpg2&gt;",'Raw Metadata'!H25,"&lt;/image_jpg2&gt;")</f>
        <v>&lt;image_jpg2&gt;&lt;/image_jpg2&gt;</v>
      </c>
      <c r="X24" s="1" t="str">
        <f>CONCATENATE("&lt;tif_quality&gt;",'Raw Metadata'!K25,"&lt;/tif_quality&gt;")</f>
        <v>&lt;tif_quality&gt;300 dpi&lt;/tif_quality&gt;</v>
      </c>
      <c r="Y24" s="1" t="str">
        <f>CONCATENATE("&lt;jpg_quality&gt;",'Raw Metadata'!L25,"&lt;/jpg_quality&gt;")</f>
        <v>&lt;jpg_quality&gt;300 dpi&lt;/jpg_quality&gt;</v>
      </c>
      <c r="Z24" s="1" t="str">
        <f>CONCATENATE("&lt;details&gt;",'Raw Metadata'!M25,"&lt;/details&gt;")</f>
        <v>&lt;details&gt;gla_record_details.html#22&lt;/details&gt;</v>
      </c>
      <c r="AA24" s="1" t="str">
        <f>CONCATENATE("&lt;rights&gt;",'Raw Metadata'!Z25,"&lt;/rights&gt;")</f>
        <v>&lt;rights&gt;This work is licensed under a Creative Commons license, available for viewing at http://creativecommons.org/licenses/by-nc/2.0/&lt;/rights&gt;</v>
      </c>
      <c r="AB24" s="1" t="str">
        <f>CONCATENATE("&lt;wordlist_no_repetition&gt;",'Raw Metadata'!AB25,"&lt;/wordlist_no_repetition&gt;")</f>
        <v>&lt;wordlist_no_repetition&gt;gla_word-list_1997_01.jpg&lt;/wordlist_no_repetition&gt;</v>
      </c>
      <c r="AC24" s="1" t="str">
        <f>CONCATENATE("&lt;link_within_wordlist&gt;",'Raw Metadata'!AD25,"&lt;/link_within_wordlist&gt;")</f>
        <v>&lt;link_within_wordlist&gt;gla_word-list_1997_01.html#1&lt;/link_within_wordlist&gt;</v>
      </c>
      <c r="AD24" s="1" t="s">
        <v>63</v>
      </c>
    </row>
    <row r="25" spans="1:30" ht="17.25">
      <c r="A25" s="1" t="s">
        <v>62</v>
      </c>
      <c r="B25" s="1" t="str">
        <f>CONCATENATE("&lt;entry&gt;",'Raw Metadata'!A26,"&lt;/entry&gt;")</f>
        <v>&lt;entry&gt;23&lt;/entry&gt;</v>
      </c>
      <c r="C25" s="1" t="str">
        <f>CONCATENATE("&lt;lang_name&gt;",'Raw Metadata'!N26,"&lt;/lang_name&gt;")</f>
        <v>&lt;lang_name&gt;Gaelic, Scottish&lt;/lang_name&gt;</v>
      </c>
      <c r="D25" s="1" t="str">
        <f>CONCATENATE("&lt;dialect&gt;",'Raw Metadata'!U26,"&lt;/dialect&gt;")</f>
        <v>&lt;dialect&gt;Great Bernera dialect&lt;/dialect&gt;</v>
      </c>
      <c r="E25" s="1" t="str">
        <f>CONCATENATE("&lt;sil_code&gt;",'Raw Metadata'!O26,"&lt;/sil_code&gt;")</f>
        <v>&lt;sil_code&gt;gla&lt;/sil_code&gt;</v>
      </c>
      <c r="F25" s="1" t="str">
        <f>CONCATENATE("&lt;content&gt;",'Raw Metadata'!P26,"&lt;/content&gt;")</f>
        <v>&lt;content&gt;Word List&lt;/content&gt;</v>
      </c>
      <c r="G25" s="1" t="str">
        <f>CONCATENATE("&lt;recording_location&gt;",'Raw Metadata'!Q26,"&lt;/recording_location&gt;")</f>
        <v>&lt;recording_location&gt;Great Bernera, Lewis, Outer Hebrides, Scotland&lt;/recording_location&gt;</v>
      </c>
      <c r="H25" s="1" t="str">
        <f>CONCATENATE("&lt;recording_date&gt;",'Raw Metadata'!R26,"&lt;/recording_date&gt;")</f>
        <v>&lt;recording_date&gt;6 February, 1996&lt;/recording_date&gt;</v>
      </c>
      <c r="I25" s="1" t="str">
        <f>CONCATENATE("&lt;fieldworkers&gt;",'Raw Metadata'!S26,"&lt;/fieldworkers&gt;")</f>
        <v>&lt;fieldworkers&gt;Jenny Ladefoged, Peter Ladefoged, Alice Turk, Kevin Hind&lt;/fieldworkers&gt;</v>
      </c>
      <c r="J25" s="1" t="str">
        <f>CONCATENATE("&lt;origin&gt;",'Raw Metadata'!T26,"&lt;/origin&gt;")</f>
        <v>&lt;origin&gt;Speaker from Bernera, Scotland&lt;/origin&gt;</v>
      </c>
      <c r="K25" s="1" t="str">
        <f>CONCATENATE("&lt;speakers&gt;",'Raw Metadata'!V26,"&lt;/speakers&gt;")</f>
        <v>&lt;speakers&gt;Callum Murdo McLean&lt;/speakers&gt;</v>
      </c>
      <c r="L25" s="1" t="str">
        <f>CONCATENATE("&lt;filename_audio&gt;",'Raw Metadata'!B26,"&lt;/filename_audio&gt;")</f>
        <v>&lt;filename_audio&gt;gla_word-list_1997_23&lt;/filename_audio&gt;</v>
      </c>
      <c r="M25" s="1" t="str">
        <f>CONCATENATE("&lt;filename_wav&gt;",'Raw Metadata'!C26,"&lt;/filename_wav&gt;")</f>
        <v>&lt;filename_wav&gt;gla_word-list_1997_23.wav&lt;/filename_wav&gt;</v>
      </c>
      <c r="N25" s="1" t="str">
        <f>CONCATENATE("&lt;filename_mp3&gt;",'Raw Metadata'!D26,"&lt;/filename_mp3&gt;")</f>
        <v>&lt;filename_mp3&gt;gla_word-list_1997_23.mp3&lt;/filename_mp3&gt;</v>
      </c>
      <c r="O25" s="1" t="str">
        <f>CONCATENATE("&lt;wav_quality&gt;",'Raw Metadata'!W26,"&lt;/wav_quality&gt;")</f>
        <v>&lt;wav_quality&gt;44.1 kHz, 16-bit sound depth (bit rate=705 kbps)&lt;/wav_quality&gt;</v>
      </c>
      <c r="P25" s="1" t="str">
        <f>CONCATENATE("&lt;mp3_quality&gt;",'Raw Metadata'!X26,"&lt;/mp3_quality&gt;")</f>
        <v>&lt;mp3_quality&gt;56 kbps&lt;/mp3_quality&gt;</v>
      </c>
      <c r="Q25" s="1" t="str">
        <f>CONCATENATE("&lt;original_medium&gt;",'Raw Metadata'!Y26,"&lt;/original_medium&gt;")</f>
        <v>&lt;original_medium&gt;DAT tape, 48 kHz&lt;/original_medium&gt;</v>
      </c>
      <c r="R25" s="1" t="str">
        <f>CONCATENATE("&lt;wordlist&gt;",'Raw Metadata'!E26,"&lt;/wordlist&gt;")</f>
        <v>&lt;wordlist&gt;gla_word-list_1997_01.html&lt;/wordlist&gt;</v>
      </c>
      <c r="S25" s="1" t="str">
        <f>CONCATENATE("&lt;wordlist_entries&gt;",'Raw Metadata'!F26,"&lt;/wordlist_entries&gt;")</f>
        <v>&lt;wordlist_entries&gt;39 - 80&lt;/wordlist_entries&gt;</v>
      </c>
      <c r="T25" s="1" t="str">
        <f>CONCATENATE("&lt;image_tif&gt;",'Raw Metadata'!I26,"&lt;/image_tif&gt;")</f>
        <v>&lt;image_tif&gt;gla_word-list_1997_02.tif&lt;/image_tif&gt;</v>
      </c>
      <c r="U25" s="1" t="str">
        <f>CONCATENATE("&lt;image_tif2&gt;",'Raw Metadata'!J26,"&lt;/image_tif2&gt;")</f>
        <v>&lt;image_tif2&gt;&lt;/image_tif2&gt;</v>
      </c>
      <c r="V25" s="1" t="str">
        <f>CONCATENATE("&lt;image_jpg&gt;",'Raw Metadata'!G26,"&lt;/image_jpg&gt;")</f>
        <v>&lt;image_jpg&gt;gla_word-list_1997_02.jpg&lt;/image_jpg&gt;</v>
      </c>
      <c r="W25" s="1" t="str">
        <f>CONCATENATE("&lt;image_jpg2&gt;",'Raw Metadata'!H26,"&lt;/image_jpg2&gt;")</f>
        <v>&lt;image_jpg2&gt;&lt;/image_jpg2&gt;</v>
      </c>
      <c r="X25" s="1" t="str">
        <f>CONCATENATE("&lt;tif_quality&gt;",'Raw Metadata'!K26,"&lt;/tif_quality&gt;")</f>
        <v>&lt;tif_quality&gt;300 dpi&lt;/tif_quality&gt;</v>
      </c>
      <c r="Y25" s="1" t="str">
        <f>CONCATENATE("&lt;jpg_quality&gt;",'Raw Metadata'!L26,"&lt;/jpg_quality&gt;")</f>
        <v>&lt;jpg_quality&gt;300 dpi&lt;/jpg_quality&gt;</v>
      </c>
      <c r="Z25" s="1" t="str">
        <f>CONCATENATE("&lt;details&gt;",'Raw Metadata'!M26,"&lt;/details&gt;")</f>
        <v>&lt;details&gt;gla_record_details.html#23&lt;/details&gt;</v>
      </c>
      <c r="AA25" s="1" t="str">
        <f>CONCATENATE("&lt;rights&gt;",'Raw Metadata'!Z26,"&lt;/rights&gt;")</f>
        <v>&lt;rights&gt;This work is licensed under a Creative Commons license, available for viewing at http://creativecommons.org/licenses/by-nc/2.0/&lt;/rights&gt;</v>
      </c>
      <c r="AB25" s="1" t="str">
        <f>CONCATENATE("&lt;wordlist_no_repetition&gt;",'Raw Metadata'!AB26,"&lt;/wordlist_no_repetition&gt;")</f>
        <v>&lt;wordlist_no_repetition&gt;&lt;/wordlist_no_repetition&gt;</v>
      </c>
      <c r="AC25" s="1" t="str">
        <f>CONCATENATE("&lt;link_within_wordlist&gt;",'Raw Metadata'!AD26,"&lt;/link_within_wordlist&gt;")</f>
        <v>&lt;link_within_wordlist&gt;gla_word-list_1997_01.html#39&lt;/link_within_wordlist&gt;</v>
      </c>
      <c r="AD25" s="1" t="s">
        <v>63</v>
      </c>
    </row>
    <row r="26" spans="1:30" ht="17.25">
      <c r="A26" s="1" t="s">
        <v>62</v>
      </c>
      <c r="B26" s="1" t="str">
        <f>CONCATENATE("&lt;entry&gt;",'Raw Metadata'!A27,"&lt;/entry&gt;")</f>
        <v>&lt;entry&gt;24&lt;/entry&gt;</v>
      </c>
      <c r="C26" s="1" t="str">
        <f>CONCATENATE("&lt;lang_name&gt;",'Raw Metadata'!N27,"&lt;/lang_name&gt;")</f>
        <v>&lt;lang_name&gt;Gaelic, Scottish&lt;/lang_name&gt;</v>
      </c>
      <c r="D26" s="1" t="str">
        <f>CONCATENATE("&lt;dialect&gt;",'Raw Metadata'!U27,"&lt;/dialect&gt;")</f>
        <v>&lt;dialect&gt;Great Bernera dialect&lt;/dialect&gt;</v>
      </c>
      <c r="E26" s="1" t="str">
        <f>CONCATENATE("&lt;sil_code&gt;",'Raw Metadata'!O27,"&lt;/sil_code&gt;")</f>
        <v>&lt;sil_code&gt;gla&lt;/sil_code&gt;</v>
      </c>
      <c r="F26" s="1" t="str">
        <f>CONCATENATE("&lt;content&gt;",'Raw Metadata'!P27,"&lt;/content&gt;")</f>
        <v>&lt;content&gt;Word List&lt;/content&gt;</v>
      </c>
      <c r="G26" s="1" t="str">
        <f>CONCATENATE("&lt;recording_location&gt;",'Raw Metadata'!Q27,"&lt;/recording_location&gt;")</f>
        <v>&lt;recording_location&gt;Great Bernera, Lewis, Outer Hebrides, Scotland&lt;/recording_location&gt;</v>
      </c>
      <c r="H26" s="1" t="str">
        <f>CONCATENATE("&lt;recording_date&gt;",'Raw Metadata'!R27,"&lt;/recording_date&gt;")</f>
        <v>&lt;recording_date&gt;6 February, 1996&lt;/recording_date&gt;</v>
      </c>
      <c r="I26" s="1" t="str">
        <f>CONCATENATE("&lt;fieldworkers&gt;",'Raw Metadata'!S27,"&lt;/fieldworkers&gt;")</f>
        <v>&lt;fieldworkers&gt;Jenny Ladefoged, Peter Ladefoged, Alice Turk, Kevin Hind&lt;/fieldworkers&gt;</v>
      </c>
      <c r="J26" s="1" t="str">
        <f>CONCATENATE("&lt;origin&gt;",'Raw Metadata'!T27,"&lt;/origin&gt;")</f>
        <v>&lt;origin&gt;Speaker from Bernera, Scotland&lt;/origin&gt;</v>
      </c>
      <c r="K26" s="1" t="str">
        <f>CONCATENATE("&lt;speakers&gt;",'Raw Metadata'!V27,"&lt;/speakers&gt;")</f>
        <v>&lt;speakers&gt;Callum Murdo McLean&lt;/speakers&gt;</v>
      </c>
      <c r="L26" s="1" t="str">
        <f>CONCATENATE("&lt;filename_audio&gt;",'Raw Metadata'!B27,"&lt;/filename_audio&gt;")</f>
        <v>&lt;filename_audio&gt;gla_word-list_1997_24&lt;/filename_audio&gt;</v>
      </c>
      <c r="M26" s="1" t="str">
        <f>CONCATENATE("&lt;filename_wav&gt;",'Raw Metadata'!C27,"&lt;/filename_wav&gt;")</f>
        <v>&lt;filename_wav&gt;gla_word-list_1997_24.wav&lt;/filename_wav&gt;</v>
      </c>
      <c r="N26" s="1" t="str">
        <f>CONCATENATE("&lt;filename_mp3&gt;",'Raw Metadata'!D27,"&lt;/filename_mp3&gt;")</f>
        <v>&lt;filename_mp3&gt;gla_word-list_1997_24.mp3&lt;/filename_mp3&gt;</v>
      </c>
      <c r="O26" s="1" t="str">
        <f>CONCATENATE("&lt;wav_quality&gt;",'Raw Metadata'!W27,"&lt;/wav_quality&gt;")</f>
        <v>&lt;wav_quality&gt;44.1 kHz, 16-bit sound depth (bit rate=705 kbps)&lt;/wav_quality&gt;</v>
      </c>
      <c r="P26" s="1" t="str">
        <f>CONCATENATE("&lt;mp3_quality&gt;",'Raw Metadata'!X27,"&lt;/mp3_quality&gt;")</f>
        <v>&lt;mp3_quality&gt;56 kbps&lt;/mp3_quality&gt;</v>
      </c>
      <c r="Q26" s="1" t="str">
        <f>CONCATENATE("&lt;original_medium&gt;",'Raw Metadata'!Y27,"&lt;/original_medium&gt;")</f>
        <v>&lt;original_medium&gt;DAT tape, 48 kHz&lt;/original_medium&gt;</v>
      </c>
      <c r="R26" s="1" t="str">
        <f>CONCATENATE("&lt;wordlist&gt;",'Raw Metadata'!E27,"&lt;/wordlist&gt;")</f>
        <v>&lt;wordlist&gt;gla_word-list_1997_01.html&lt;/wordlist&gt;</v>
      </c>
      <c r="S26" s="1" t="str">
        <f>CONCATENATE("&lt;wordlist_entries&gt;",'Raw Metadata'!F27,"&lt;/wordlist_entries&gt;")</f>
        <v>&lt;wordlist_entries&gt;81 - 121&lt;/wordlist_entries&gt;</v>
      </c>
      <c r="T26" s="1" t="str">
        <f>CONCATENATE("&lt;image_tif&gt;",'Raw Metadata'!I27,"&lt;/image_tif&gt;")</f>
        <v>&lt;image_tif&gt;gla_word-list_1997_03.tif&lt;/image_tif&gt;</v>
      </c>
      <c r="U26" s="1" t="str">
        <f>CONCATENATE("&lt;image_tif2&gt;",'Raw Metadata'!J27,"&lt;/image_tif2&gt;")</f>
        <v>&lt;image_tif2&gt;&lt;/image_tif2&gt;</v>
      </c>
      <c r="V26" s="1" t="str">
        <f>CONCATENATE("&lt;image_jpg&gt;",'Raw Metadata'!G27,"&lt;/image_jpg&gt;")</f>
        <v>&lt;image_jpg&gt;gla_word-list_1997_03.jpg&lt;/image_jpg&gt;</v>
      </c>
      <c r="W26" s="1" t="str">
        <f>CONCATENATE("&lt;image_jpg2&gt;",'Raw Metadata'!H27,"&lt;/image_jpg2&gt;")</f>
        <v>&lt;image_jpg2&gt;&lt;/image_jpg2&gt;</v>
      </c>
      <c r="X26" s="1" t="str">
        <f>CONCATENATE("&lt;tif_quality&gt;",'Raw Metadata'!K27,"&lt;/tif_quality&gt;")</f>
        <v>&lt;tif_quality&gt;300 dpi&lt;/tif_quality&gt;</v>
      </c>
      <c r="Y26" s="1" t="str">
        <f>CONCATENATE("&lt;jpg_quality&gt;",'Raw Metadata'!L27,"&lt;/jpg_quality&gt;")</f>
        <v>&lt;jpg_quality&gt;300 dpi&lt;/jpg_quality&gt;</v>
      </c>
      <c r="Z26" s="1" t="str">
        <f>CONCATENATE("&lt;details&gt;",'Raw Metadata'!M27,"&lt;/details&gt;")</f>
        <v>&lt;details&gt;gla_record_details.html#24&lt;/details&gt;</v>
      </c>
      <c r="AA26" s="1" t="str">
        <f>CONCATENATE("&lt;rights&gt;",'Raw Metadata'!Z27,"&lt;/rights&gt;")</f>
        <v>&lt;rights&gt;This work is licensed under a Creative Commons license, available for viewing at http://creativecommons.org/licenses/by-nc/2.0/&lt;/rights&gt;</v>
      </c>
      <c r="AB26" s="1" t="str">
        <f>CONCATENATE("&lt;wordlist_no_repetition&gt;",'Raw Metadata'!AB27,"&lt;/wordlist_no_repetition&gt;")</f>
        <v>&lt;wordlist_no_repetition&gt;&lt;/wordlist_no_repetition&gt;</v>
      </c>
      <c r="AC26" s="1" t="str">
        <f>CONCATENATE("&lt;link_within_wordlist&gt;",'Raw Metadata'!AD27,"&lt;/link_within_wordlist&gt;")</f>
        <v>&lt;link_within_wordlist&gt;gla_word-list_1997_01.html#81&lt;/link_within_wordlist&gt;</v>
      </c>
      <c r="AD26" s="1" t="s">
        <v>63</v>
      </c>
    </row>
    <row r="27" spans="1:30" ht="17.25">
      <c r="A27" s="1" t="s">
        <v>62</v>
      </c>
      <c r="B27" s="1" t="str">
        <f>CONCATENATE("&lt;entry&gt;",'Raw Metadata'!A28,"&lt;/entry&gt;")</f>
        <v>&lt;entry&gt;25&lt;/entry&gt;</v>
      </c>
      <c r="C27" s="1" t="str">
        <f>CONCATENATE("&lt;lang_name&gt;",'Raw Metadata'!N28,"&lt;/lang_name&gt;")</f>
        <v>&lt;lang_name&gt;Gaelic, Scottish&lt;/lang_name&gt;</v>
      </c>
      <c r="D27" s="1" t="str">
        <f>CONCATENATE("&lt;dialect&gt;",'Raw Metadata'!U28,"&lt;/dialect&gt;")</f>
        <v>&lt;dialect&gt;Great Bernera dialect&lt;/dialect&gt;</v>
      </c>
      <c r="E27" s="1" t="str">
        <f>CONCATENATE("&lt;sil_code&gt;",'Raw Metadata'!O28,"&lt;/sil_code&gt;")</f>
        <v>&lt;sil_code&gt;gla&lt;/sil_code&gt;</v>
      </c>
      <c r="F27" s="1" t="str">
        <f>CONCATENATE("&lt;content&gt;",'Raw Metadata'!P28,"&lt;/content&gt;")</f>
        <v>&lt;content&gt;Word List&lt;/content&gt;</v>
      </c>
      <c r="G27" s="1" t="str">
        <f>CONCATENATE("&lt;recording_location&gt;",'Raw Metadata'!Q28,"&lt;/recording_location&gt;")</f>
        <v>&lt;recording_location&gt;Great Bernera, Lewis, Outer Hebrides, Scotland&lt;/recording_location&gt;</v>
      </c>
      <c r="H27" s="1" t="str">
        <f>CONCATENATE("&lt;recording_date&gt;",'Raw Metadata'!R28,"&lt;/recording_date&gt;")</f>
        <v>&lt;recording_date&gt;6 February, 1996&lt;/recording_date&gt;</v>
      </c>
      <c r="I27" s="1" t="str">
        <f>CONCATENATE("&lt;fieldworkers&gt;",'Raw Metadata'!S28,"&lt;/fieldworkers&gt;")</f>
        <v>&lt;fieldworkers&gt;Jenny Ladefoged, Peter Ladefoged, Alice Turk, Kevin Hind&lt;/fieldworkers&gt;</v>
      </c>
      <c r="J27" s="1" t="str">
        <f>CONCATENATE("&lt;origin&gt;",'Raw Metadata'!T28,"&lt;/origin&gt;")</f>
        <v>&lt;origin&gt;Speaker from Bernera, Scotland&lt;/origin&gt;</v>
      </c>
      <c r="K27" s="1" t="str">
        <f>CONCATENATE("&lt;speakers&gt;",'Raw Metadata'!V28,"&lt;/speakers&gt;")</f>
        <v>&lt;speakers&gt;Callum Murdo McLean&lt;/speakers&gt;</v>
      </c>
      <c r="L27" s="1" t="str">
        <f>CONCATENATE("&lt;filename_audio&gt;",'Raw Metadata'!B28,"&lt;/filename_audio&gt;")</f>
        <v>&lt;filename_audio&gt;gla_word-list_1997_25&lt;/filename_audio&gt;</v>
      </c>
      <c r="M27" s="1" t="str">
        <f>CONCATENATE("&lt;filename_wav&gt;",'Raw Metadata'!C28,"&lt;/filename_wav&gt;")</f>
        <v>&lt;filename_wav&gt;gla_word-list_1997_25.wav&lt;/filename_wav&gt;</v>
      </c>
      <c r="N27" s="1" t="str">
        <f>CONCATENATE("&lt;filename_mp3&gt;",'Raw Metadata'!D28,"&lt;/filename_mp3&gt;")</f>
        <v>&lt;filename_mp3&gt;gla_word-list_1997_25.mp3&lt;/filename_mp3&gt;</v>
      </c>
      <c r="O27" s="1" t="str">
        <f>CONCATENATE("&lt;wav_quality&gt;",'Raw Metadata'!W28,"&lt;/wav_quality&gt;")</f>
        <v>&lt;wav_quality&gt;44.1 kHz, 16-bit sound depth (bit rate=705 kbps)&lt;/wav_quality&gt;</v>
      </c>
      <c r="P27" s="1" t="str">
        <f>CONCATENATE("&lt;mp3_quality&gt;",'Raw Metadata'!X28,"&lt;/mp3_quality&gt;")</f>
        <v>&lt;mp3_quality&gt;56 kbps&lt;/mp3_quality&gt;</v>
      </c>
      <c r="Q27" s="1" t="str">
        <f>CONCATENATE("&lt;original_medium&gt;",'Raw Metadata'!Y28,"&lt;/original_medium&gt;")</f>
        <v>&lt;original_medium&gt;DAT tape, 48 kHz&lt;/original_medium&gt;</v>
      </c>
      <c r="R27" s="1" t="str">
        <f>CONCATENATE("&lt;wordlist&gt;",'Raw Metadata'!E28,"&lt;/wordlist&gt;")</f>
        <v>&lt;wordlist&gt;gla_word-list_1997_01.html&lt;/wordlist&gt;</v>
      </c>
      <c r="S27" s="1" t="str">
        <f>CONCATENATE("&lt;wordlist_entries&gt;",'Raw Metadata'!F28,"&lt;/wordlist_entries&gt;")</f>
        <v>&lt;wordlist_entries&gt;122 - 160&lt;/wordlist_entries&gt;</v>
      </c>
      <c r="T27" s="1" t="str">
        <f>CONCATENATE("&lt;image_tif&gt;",'Raw Metadata'!I28,"&lt;/image_tif&gt;")</f>
        <v>&lt;image_tif&gt;gla_word-list_1997_04.tif&lt;/image_tif&gt;</v>
      </c>
      <c r="U27" s="1" t="str">
        <f>CONCATENATE("&lt;image_tif2&gt;",'Raw Metadata'!J28,"&lt;/image_tif2&gt;")</f>
        <v>&lt;image_tif2&gt;&lt;/image_tif2&gt;</v>
      </c>
      <c r="V27" s="1" t="str">
        <f>CONCATENATE("&lt;image_jpg&gt;",'Raw Metadata'!G28,"&lt;/image_jpg&gt;")</f>
        <v>&lt;image_jpg&gt;gla_word-list_1997_04.jpg&lt;/image_jpg&gt;</v>
      </c>
      <c r="W27" s="1" t="str">
        <f>CONCATENATE("&lt;image_jpg2&gt;",'Raw Metadata'!H28,"&lt;/image_jpg2&gt;")</f>
        <v>&lt;image_jpg2&gt;&lt;/image_jpg2&gt;</v>
      </c>
      <c r="X27" s="1" t="str">
        <f>CONCATENATE("&lt;tif_quality&gt;",'Raw Metadata'!K28,"&lt;/tif_quality&gt;")</f>
        <v>&lt;tif_quality&gt;300 dpi&lt;/tif_quality&gt;</v>
      </c>
      <c r="Y27" s="1" t="str">
        <f>CONCATENATE("&lt;jpg_quality&gt;",'Raw Metadata'!L28,"&lt;/jpg_quality&gt;")</f>
        <v>&lt;jpg_quality&gt;300 dpi&lt;/jpg_quality&gt;</v>
      </c>
      <c r="Z27" s="1" t="str">
        <f>CONCATENATE("&lt;details&gt;",'Raw Metadata'!M28,"&lt;/details&gt;")</f>
        <v>&lt;details&gt;gla_record_details.html#25&lt;/details&gt;</v>
      </c>
      <c r="AA27" s="1" t="str">
        <f>CONCATENATE("&lt;rights&gt;",'Raw Metadata'!Z28,"&lt;/rights&gt;")</f>
        <v>&lt;rights&gt;This work is licensed under a Creative Commons license, available for viewing at http://creativecommons.org/licenses/by-nc/2.0/&lt;/rights&gt;</v>
      </c>
      <c r="AB27" s="1" t="str">
        <f>CONCATENATE("&lt;wordlist_no_repetition&gt;",'Raw Metadata'!AB28,"&lt;/wordlist_no_repetition&gt;")</f>
        <v>&lt;wordlist_no_repetition&gt;&lt;/wordlist_no_repetition&gt;</v>
      </c>
      <c r="AC27" s="1" t="str">
        <f>CONCATENATE("&lt;link_within_wordlist&gt;",'Raw Metadata'!AD28,"&lt;/link_within_wordlist&gt;")</f>
        <v>&lt;link_within_wordlist&gt;gla_word-list_1997_01.html#122&lt;/link_within_wordlist&gt;</v>
      </c>
      <c r="AD27" s="1" t="s">
        <v>63</v>
      </c>
    </row>
    <row r="28" spans="1:30" ht="17.25">
      <c r="A28" s="1" t="s">
        <v>62</v>
      </c>
      <c r="B28" s="1" t="str">
        <f>CONCATENATE("&lt;entry&gt;",'Raw Metadata'!A29,"&lt;/entry&gt;")</f>
        <v>&lt;entry&gt;26&lt;/entry&gt;</v>
      </c>
      <c r="C28" s="1" t="str">
        <f>CONCATENATE("&lt;lang_name&gt;",'Raw Metadata'!N29,"&lt;/lang_name&gt;")</f>
        <v>&lt;lang_name&gt;Gaelic, Scottish&lt;/lang_name&gt;</v>
      </c>
      <c r="D28" s="1" t="str">
        <f>CONCATENATE("&lt;dialect&gt;",'Raw Metadata'!U29,"&lt;/dialect&gt;")</f>
        <v>&lt;dialect&gt;Great Bernera dialect&lt;/dialect&gt;</v>
      </c>
      <c r="E28" s="1" t="str">
        <f>CONCATENATE("&lt;sil_code&gt;",'Raw Metadata'!O29,"&lt;/sil_code&gt;")</f>
        <v>&lt;sil_code&gt;gla&lt;/sil_code&gt;</v>
      </c>
      <c r="F28" s="1" t="str">
        <f>CONCATENATE("&lt;content&gt;",'Raw Metadata'!P29,"&lt;/content&gt;")</f>
        <v>&lt;content&gt;Word List&lt;/content&gt;</v>
      </c>
      <c r="G28" s="1" t="str">
        <f>CONCATENATE("&lt;recording_location&gt;",'Raw Metadata'!Q29,"&lt;/recording_location&gt;")</f>
        <v>&lt;recording_location&gt;Great Bernera, Lewis, Outer Hebrides, Scotland&lt;/recording_location&gt;</v>
      </c>
      <c r="H28" s="1" t="str">
        <f>CONCATENATE("&lt;recording_date&gt;",'Raw Metadata'!R29,"&lt;/recording_date&gt;")</f>
        <v>&lt;recording_date&gt;6 February, 1996&lt;/recording_date&gt;</v>
      </c>
      <c r="I28" s="1" t="str">
        <f>CONCATENATE("&lt;fieldworkers&gt;",'Raw Metadata'!S29,"&lt;/fieldworkers&gt;")</f>
        <v>&lt;fieldworkers&gt;Jenny Ladefoged, Peter Ladefoged, Alice Turk, Kevin Hind&lt;/fieldworkers&gt;</v>
      </c>
      <c r="J28" s="1" t="str">
        <f>CONCATENATE("&lt;origin&gt;",'Raw Metadata'!T29,"&lt;/origin&gt;")</f>
        <v>&lt;origin&gt;Speaker from Bernera, Scotland&lt;/origin&gt;</v>
      </c>
      <c r="K28" s="1" t="str">
        <f>CONCATENATE("&lt;speakers&gt;",'Raw Metadata'!V29,"&lt;/speakers&gt;")</f>
        <v>&lt;speakers&gt;Callum Murdo McLean&lt;/speakers&gt;</v>
      </c>
      <c r="L28" s="1" t="str">
        <f>CONCATENATE("&lt;filename_audio&gt;",'Raw Metadata'!B29,"&lt;/filename_audio&gt;")</f>
        <v>&lt;filename_audio&gt;gla_word-list_1997_26&lt;/filename_audio&gt;</v>
      </c>
      <c r="M28" s="1" t="str">
        <f>CONCATENATE("&lt;filename_wav&gt;",'Raw Metadata'!C29,"&lt;/filename_wav&gt;")</f>
        <v>&lt;filename_wav&gt;gla_word-list_1997_26.wav&lt;/filename_wav&gt;</v>
      </c>
      <c r="N28" s="1" t="str">
        <f>CONCATENATE("&lt;filename_mp3&gt;",'Raw Metadata'!D29,"&lt;/filename_mp3&gt;")</f>
        <v>&lt;filename_mp3&gt;gla_word-list_1997_26.mp3&lt;/filename_mp3&gt;</v>
      </c>
      <c r="O28" s="1" t="str">
        <f>CONCATENATE("&lt;wav_quality&gt;",'Raw Metadata'!W29,"&lt;/wav_quality&gt;")</f>
        <v>&lt;wav_quality&gt;44.1 kHz, 16-bit sound depth (bit rate=705 kbps)&lt;/wav_quality&gt;</v>
      </c>
      <c r="P28" s="1" t="str">
        <f>CONCATENATE("&lt;mp3_quality&gt;",'Raw Metadata'!X29,"&lt;/mp3_quality&gt;")</f>
        <v>&lt;mp3_quality&gt;56 kbps&lt;/mp3_quality&gt;</v>
      </c>
      <c r="Q28" s="1" t="str">
        <f>CONCATENATE("&lt;original_medium&gt;",'Raw Metadata'!Y29,"&lt;/original_medium&gt;")</f>
        <v>&lt;original_medium&gt;DAT tape, 48 kHz&lt;/original_medium&gt;</v>
      </c>
      <c r="R28" s="1" t="str">
        <f>CONCATENATE("&lt;wordlist&gt;",'Raw Metadata'!E29,"&lt;/wordlist&gt;")</f>
        <v>&lt;wordlist&gt;gla_word-list_1997_01.html&lt;/wordlist&gt;</v>
      </c>
      <c r="S28" s="1" t="str">
        <f>CONCATENATE("&lt;wordlist_entries&gt;",'Raw Metadata'!F29,"&lt;/wordlist_entries&gt;")</f>
        <v>&lt;wordlist_entries&gt;161 - 200&lt;/wordlist_entries&gt;</v>
      </c>
      <c r="T28" s="1" t="str">
        <f>CONCATENATE("&lt;image_tif&gt;",'Raw Metadata'!I29,"&lt;/image_tif&gt;")</f>
        <v>&lt;image_tif&gt;gla_word-list_1997_05.tif&lt;/image_tif&gt;</v>
      </c>
      <c r="U28" s="1" t="str">
        <f>CONCATENATE("&lt;image_tif2&gt;",'Raw Metadata'!J29,"&lt;/image_tif2&gt;")</f>
        <v>&lt;image_tif2&gt;&lt;/image_tif2&gt;</v>
      </c>
      <c r="V28" s="1" t="str">
        <f>CONCATENATE("&lt;image_jpg&gt;",'Raw Metadata'!G29,"&lt;/image_jpg&gt;")</f>
        <v>&lt;image_jpg&gt;gla_word-list_1997_05.jpg&lt;/image_jpg&gt;</v>
      </c>
      <c r="W28" s="1" t="str">
        <f>CONCATENATE("&lt;image_jpg2&gt;",'Raw Metadata'!H29,"&lt;/image_jpg2&gt;")</f>
        <v>&lt;image_jpg2&gt;&lt;/image_jpg2&gt;</v>
      </c>
      <c r="X28" s="1" t="str">
        <f>CONCATENATE("&lt;tif_quality&gt;",'Raw Metadata'!K29,"&lt;/tif_quality&gt;")</f>
        <v>&lt;tif_quality&gt;300 dpi&lt;/tif_quality&gt;</v>
      </c>
      <c r="Y28" s="1" t="str">
        <f>CONCATENATE("&lt;jpg_quality&gt;",'Raw Metadata'!L29,"&lt;/jpg_quality&gt;")</f>
        <v>&lt;jpg_quality&gt;300 dpi&lt;/jpg_quality&gt;</v>
      </c>
      <c r="Z28" s="1" t="str">
        <f>CONCATENATE("&lt;details&gt;",'Raw Metadata'!M29,"&lt;/details&gt;")</f>
        <v>&lt;details&gt;gla_record_details.html#26&lt;/details&gt;</v>
      </c>
      <c r="AA28" s="1" t="str">
        <f>CONCATENATE("&lt;rights&gt;",'Raw Metadata'!Z29,"&lt;/rights&gt;")</f>
        <v>&lt;rights&gt;This work is licensed under a Creative Commons license, available for viewing at http://creativecommons.org/licenses/by-nc/2.0/&lt;/rights&gt;</v>
      </c>
      <c r="AB28" s="1" t="str">
        <f>CONCATENATE("&lt;wordlist_no_repetition&gt;",'Raw Metadata'!AB29,"&lt;/wordlist_no_repetition&gt;")</f>
        <v>&lt;wordlist_no_repetition&gt;&lt;/wordlist_no_repetition&gt;</v>
      </c>
      <c r="AC28" s="1" t="str">
        <f>CONCATENATE("&lt;link_within_wordlist&gt;",'Raw Metadata'!AD29,"&lt;/link_within_wordlist&gt;")</f>
        <v>&lt;link_within_wordlist&gt;gla_word-list_1997_01.html#161&lt;/link_within_wordlist&gt;</v>
      </c>
      <c r="AD28" s="1" t="s">
        <v>63</v>
      </c>
    </row>
    <row r="29" spans="1:30" ht="17.25">
      <c r="A29" s="1" t="s">
        <v>62</v>
      </c>
      <c r="B29" s="1" t="str">
        <f>CONCATENATE("&lt;entry&gt;",'Raw Metadata'!A30,"&lt;/entry&gt;")</f>
        <v>&lt;entry&gt;27&lt;/entry&gt;</v>
      </c>
      <c r="C29" s="1" t="str">
        <f>CONCATENATE("&lt;lang_name&gt;",'Raw Metadata'!N30,"&lt;/lang_name&gt;")</f>
        <v>&lt;lang_name&gt;Gaelic, Scottish&lt;/lang_name&gt;</v>
      </c>
      <c r="D29" s="1" t="str">
        <f>CONCATENATE("&lt;dialect&gt;",'Raw Metadata'!U30,"&lt;/dialect&gt;")</f>
        <v>&lt;dialect&gt;Great Bernera dialect&lt;/dialect&gt;</v>
      </c>
      <c r="E29" s="1" t="str">
        <f>CONCATENATE("&lt;sil_code&gt;",'Raw Metadata'!O30,"&lt;/sil_code&gt;")</f>
        <v>&lt;sil_code&gt;gla&lt;/sil_code&gt;</v>
      </c>
      <c r="F29" s="1" t="str">
        <f>CONCATENATE("&lt;content&gt;",'Raw Metadata'!P30,"&lt;/content&gt;")</f>
        <v>&lt;content&gt;Word List&lt;/content&gt;</v>
      </c>
      <c r="G29" s="1" t="str">
        <f>CONCATENATE("&lt;recording_location&gt;",'Raw Metadata'!Q30,"&lt;/recording_location&gt;")</f>
        <v>&lt;recording_location&gt;Great Bernera, Lewis, Outer Hebrides, Scotland&lt;/recording_location&gt;</v>
      </c>
      <c r="H29" s="1" t="str">
        <f>CONCATENATE("&lt;recording_date&gt;",'Raw Metadata'!R30,"&lt;/recording_date&gt;")</f>
        <v>&lt;recording_date&gt;6 February, 1996&lt;/recording_date&gt;</v>
      </c>
      <c r="I29" s="1" t="str">
        <f>CONCATENATE("&lt;fieldworkers&gt;",'Raw Metadata'!S30,"&lt;/fieldworkers&gt;")</f>
        <v>&lt;fieldworkers&gt;Jenny Ladefoged, Peter Ladefoged, Alice Turk, Kevin Hind&lt;/fieldworkers&gt;</v>
      </c>
      <c r="J29" s="1" t="str">
        <f>CONCATENATE("&lt;origin&gt;",'Raw Metadata'!T30,"&lt;/origin&gt;")</f>
        <v>&lt;origin&gt;Speaker from Bernera, Scotland&lt;/origin&gt;</v>
      </c>
      <c r="K29" s="1" t="str">
        <f>CONCATENATE("&lt;speakers&gt;",'Raw Metadata'!V30,"&lt;/speakers&gt;")</f>
        <v>&lt;speakers&gt;Callum Murdo McLean&lt;/speakers&gt;</v>
      </c>
      <c r="L29" s="1" t="str">
        <f>CONCATENATE("&lt;filename_audio&gt;",'Raw Metadata'!B30,"&lt;/filename_audio&gt;")</f>
        <v>&lt;filename_audio&gt;gla_word-list_1997_27&lt;/filename_audio&gt;</v>
      </c>
      <c r="M29" s="1" t="str">
        <f>CONCATENATE("&lt;filename_wav&gt;",'Raw Metadata'!C30,"&lt;/filename_wav&gt;")</f>
        <v>&lt;filename_wav&gt;gla_word-list_1997_27.wav&lt;/filename_wav&gt;</v>
      </c>
      <c r="N29" s="1" t="str">
        <f>CONCATENATE("&lt;filename_mp3&gt;",'Raw Metadata'!D30,"&lt;/filename_mp3&gt;")</f>
        <v>&lt;filename_mp3&gt;gla_word-list_1997_27.mp3&lt;/filename_mp3&gt;</v>
      </c>
      <c r="O29" s="1" t="str">
        <f>CONCATENATE("&lt;wav_quality&gt;",'Raw Metadata'!W30,"&lt;/wav_quality&gt;")</f>
        <v>&lt;wav_quality&gt;44.1 kHz, 16-bit sound depth (bit rate=705 kbps)&lt;/wav_quality&gt;</v>
      </c>
      <c r="P29" s="1" t="str">
        <f>CONCATENATE("&lt;mp3_quality&gt;",'Raw Metadata'!X30,"&lt;/mp3_quality&gt;")</f>
        <v>&lt;mp3_quality&gt;56 kbps&lt;/mp3_quality&gt;</v>
      </c>
      <c r="Q29" s="1" t="str">
        <f>CONCATENATE("&lt;original_medium&gt;",'Raw Metadata'!Y30,"&lt;/original_medium&gt;")</f>
        <v>&lt;original_medium&gt;DAT tape, 48 kHz&lt;/original_medium&gt;</v>
      </c>
      <c r="R29" s="1" t="str">
        <f>CONCATENATE("&lt;wordlist&gt;",'Raw Metadata'!E30,"&lt;/wordlist&gt;")</f>
        <v>&lt;wordlist&gt;gla_word-list_1997_01.html&lt;/wordlist&gt;</v>
      </c>
      <c r="S29" s="1" t="str">
        <f>CONCATENATE("&lt;wordlist_entries&gt;",'Raw Metadata'!F30,"&lt;/wordlist_entries&gt;")</f>
        <v>&lt;wordlist_entries&gt;201 - 237&lt;/wordlist_entries&gt;</v>
      </c>
      <c r="T29" s="1" t="str">
        <f>CONCATENATE("&lt;image_tif&gt;",'Raw Metadata'!I30,"&lt;/image_tif&gt;")</f>
        <v>&lt;image_tif&gt;gla_word-list_1997_06.tif&lt;/image_tif&gt;</v>
      </c>
      <c r="U29" s="1" t="str">
        <f>CONCATENATE("&lt;image_tif2&gt;",'Raw Metadata'!J30,"&lt;/image_tif2&gt;")</f>
        <v>&lt;image_tif2&gt;&lt;/image_tif2&gt;</v>
      </c>
      <c r="V29" s="1" t="str">
        <f>CONCATENATE("&lt;image_jpg&gt;",'Raw Metadata'!G30,"&lt;/image_jpg&gt;")</f>
        <v>&lt;image_jpg&gt;gla_word-list_1997_06.jpg&lt;/image_jpg&gt;</v>
      </c>
      <c r="W29" s="1" t="str">
        <f>CONCATENATE("&lt;image_jpg2&gt;",'Raw Metadata'!H30,"&lt;/image_jpg2&gt;")</f>
        <v>&lt;image_jpg2&gt;&lt;/image_jpg2&gt;</v>
      </c>
      <c r="X29" s="1" t="str">
        <f>CONCATENATE("&lt;tif_quality&gt;",'Raw Metadata'!K30,"&lt;/tif_quality&gt;")</f>
        <v>&lt;tif_quality&gt;300 dpi&lt;/tif_quality&gt;</v>
      </c>
      <c r="Y29" s="1" t="str">
        <f>CONCATENATE("&lt;jpg_quality&gt;",'Raw Metadata'!L30,"&lt;/jpg_quality&gt;")</f>
        <v>&lt;jpg_quality&gt;300 dpi&lt;/jpg_quality&gt;</v>
      </c>
      <c r="Z29" s="1" t="str">
        <f>CONCATENATE("&lt;details&gt;",'Raw Metadata'!M30,"&lt;/details&gt;")</f>
        <v>&lt;details&gt;gla_record_details.html#27&lt;/details&gt;</v>
      </c>
      <c r="AA29" s="1" t="str">
        <f>CONCATENATE("&lt;rights&gt;",'Raw Metadata'!Z30,"&lt;/rights&gt;")</f>
        <v>&lt;rights&gt;This work is licensed under a Creative Commons license, available for viewing at http://creativecommons.org/licenses/by-nc/2.0/&lt;/rights&gt;</v>
      </c>
      <c r="AB29" s="1" t="str">
        <f>CONCATENATE("&lt;wordlist_no_repetition&gt;",'Raw Metadata'!AB30,"&lt;/wordlist_no_repetition&gt;")</f>
        <v>&lt;wordlist_no_repetition&gt;&lt;/wordlist_no_repetition&gt;</v>
      </c>
      <c r="AC29" s="1" t="str">
        <f>CONCATENATE("&lt;link_within_wordlist&gt;",'Raw Metadata'!AD30,"&lt;/link_within_wordlist&gt;")</f>
        <v>&lt;link_within_wordlist&gt;gla_word-list_1997_01.html#201&lt;/link_within_wordlist&gt;</v>
      </c>
      <c r="AD29" s="1" t="s">
        <v>63</v>
      </c>
    </row>
    <row r="30" spans="1:30" ht="17.25">
      <c r="A30" s="1" t="s">
        <v>62</v>
      </c>
      <c r="B30" s="1" t="str">
        <f>CONCATENATE("&lt;entry&gt;",'Raw Metadata'!A31,"&lt;/entry&gt;")</f>
        <v>&lt;entry&gt;28&lt;/entry&gt;</v>
      </c>
      <c r="C30" s="1" t="str">
        <f>CONCATENATE("&lt;lang_name&gt;",'Raw Metadata'!N31,"&lt;/lang_name&gt;")</f>
        <v>&lt;lang_name&gt;Gaelic, Scottish&lt;/lang_name&gt;</v>
      </c>
      <c r="D30" s="1" t="str">
        <f>CONCATENATE("&lt;dialect&gt;",'Raw Metadata'!U31,"&lt;/dialect&gt;")</f>
        <v>&lt;dialect&gt;Great Bernera dialect&lt;/dialect&gt;</v>
      </c>
      <c r="E30" s="1" t="str">
        <f>CONCATENATE("&lt;sil_code&gt;",'Raw Metadata'!O31,"&lt;/sil_code&gt;")</f>
        <v>&lt;sil_code&gt;gla&lt;/sil_code&gt;</v>
      </c>
      <c r="F30" s="1" t="str">
        <f>CONCATENATE("&lt;content&gt;",'Raw Metadata'!P31,"&lt;/content&gt;")</f>
        <v>&lt;content&gt;Word List&lt;/content&gt;</v>
      </c>
      <c r="G30" s="1" t="str">
        <f>CONCATENATE("&lt;recording_location&gt;",'Raw Metadata'!Q31,"&lt;/recording_location&gt;")</f>
        <v>&lt;recording_location&gt;Great Bernera, Lewis, Outer Hebrides, Scotland&lt;/recording_location&gt;</v>
      </c>
      <c r="H30" s="1" t="str">
        <f>CONCATENATE("&lt;recording_date&gt;",'Raw Metadata'!R31,"&lt;/recording_date&gt;")</f>
        <v>&lt;recording_date&gt;6 February, 1996&lt;/recording_date&gt;</v>
      </c>
      <c r="I30" s="1" t="str">
        <f>CONCATENATE("&lt;fieldworkers&gt;",'Raw Metadata'!S31,"&lt;/fieldworkers&gt;")</f>
        <v>&lt;fieldworkers&gt;Jenny Ladefoged, Peter Ladefoged, Alice Turk, Kevin Hind&lt;/fieldworkers&gt;</v>
      </c>
      <c r="J30" s="1" t="str">
        <f>CONCATENATE("&lt;origin&gt;",'Raw Metadata'!T31,"&lt;/origin&gt;")</f>
        <v>&lt;origin&gt;Speaker from Bernera, Scotland&lt;/origin&gt;</v>
      </c>
      <c r="K30" s="1" t="str">
        <f>CONCATENATE("&lt;speakers&gt;",'Raw Metadata'!V31,"&lt;/speakers&gt;")</f>
        <v>&lt;speakers&gt;Callum Murdo McLean&lt;/speakers&gt;</v>
      </c>
      <c r="L30" s="1" t="str">
        <f>CONCATENATE("&lt;filename_audio&gt;",'Raw Metadata'!B31,"&lt;/filename_audio&gt;")</f>
        <v>&lt;filename_audio&gt;gla_word-list_1997_28&lt;/filename_audio&gt;</v>
      </c>
      <c r="M30" s="1" t="str">
        <f>CONCATENATE("&lt;filename_wav&gt;",'Raw Metadata'!C31,"&lt;/filename_wav&gt;")</f>
        <v>&lt;filename_wav&gt;gla_word-list_1997_28.wav&lt;/filename_wav&gt;</v>
      </c>
      <c r="N30" s="1" t="str">
        <f>CONCATENATE("&lt;filename_mp3&gt;",'Raw Metadata'!D31,"&lt;/filename_mp3&gt;")</f>
        <v>&lt;filename_mp3&gt;gla_word-list_1997_28.mp3&lt;/filename_mp3&gt;</v>
      </c>
      <c r="O30" s="1" t="str">
        <f>CONCATENATE("&lt;wav_quality&gt;",'Raw Metadata'!W31,"&lt;/wav_quality&gt;")</f>
        <v>&lt;wav_quality&gt;44.1 kHz, 16-bit sound depth (bit rate=705 kbps)&lt;/wav_quality&gt;</v>
      </c>
      <c r="P30" s="1" t="str">
        <f>CONCATENATE("&lt;mp3_quality&gt;",'Raw Metadata'!X31,"&lt;/mp3_quality&gt;")</f>
        <v>&lt;mp3_quality&gt;56 kbps&lt;/mp3_quality&gt;</v>
      </c>
      <c r="Q30" s="1" t="str">
        <f>CONCATENATE("&lt;original_medium&gt;",'Raw Metadata'!Y31,"&lt;/original_medium&gt;")</f>
        <v>&lt;original_medium&gt;DAT tape, 48 kHz&lt;/original_medium&gt;</v>
      </c>
      <c r="R30" s="1" t="str">
        <f>CONCATENATE("&lt;wordlist&gt;",'Raw Metadata'!E31,"&lt;/wordlist&gt;")</f>
        <v>&lt;wordlist&gt;gla_word-list_1997_01.html&lt;/wordlist&gt;</v>
      </c>
      <c r="S30" s="1" t="str">
        <f>CONCATENATE("&lt;wordlist_entries&gt;",'Raw Metadata'!F31,"&lt;/wordlist_entries&gt;")</f>
        <v>&lt;wordlist_entries&gt;238 - 268&lt;/wordlist_entries&gt;</v>
      </c>
      <c r="T30" s="1" t="str">
        <f>CONCATENATE("&lt;image_tif&gt;",'Raw Metadata'!I31,"&lt;/image_tif&gt;")</f>
        <v>&lt;image_tif&gt;gla_word-list_1997_07.tif&lt;/image_tif&gt;</v>
      </c>
      <c r="U30" s="1" t="str">
        <f>CONCATENATE("&lt;image_tif2&gt;",'Raw Metadata'!J31,"&lt;/image_tif2&gt;")</f>
        <v>&lt;image_tif2&gt;&lt;/image_tif2&gt;</v>
      </c>
      <c r="V30" s="1" t="str">
        <f>CONCATENATE("&lt;image_jpg&gt;",'Raw Metadata'!G31,"&lt;/image_jpg&gt;")</f>
        <v>&lt;image_jpg&gt;gla_word-list_1997_07.jpg&lt;/image_jpg&gt;</v>
      </c>
      <c r="W30" s="1" t="str">
        <f>CONCATENATE("&lt;image_jpg2&gt;",'Raw Metadata'!H31,"&lt;/image_jpg2&gt;")</f>
        <v>&lt;image_jpg2&gt;&lt;/image_jpg2&gt;</v>
      </c>
      <c r="X30" s="1" t="str">
        <f>CONCATENATE("&lt;tif_quality&gt;",'Raw Metadata'!K31,"&lt;/tif_quality&gt;")</f>
        <v>&lt;tif_quality&gt;300 dpi&lt;/tif_quality&gt;</v>
      </c>
      <c r="Y30" s="1" t="str">
        <f>CONCATENATE("&lt;jpg_quality&gt;",'Raw Metadata'!L31,"&lt;/jpg_quality&gt;")</f>
        <v>&lt;jpg_quality&gt;300 dpi&lt;/jpg_quality&gt;</v>
      </c>
      <c r="Z30" s="1" t="str">
        <f>CONCATENATE("&lt;details&gt;",'Raw Metadata'!M31,"&lt;/details&gt;")</f>
        <v>&lt;details&gt;gla_record_details.html#28&lt;/details&gt;</v>
      </c>
      <c r="AA30" s="1" t="str">
        <f>CONCATENATE("&lt;rights&gt;",'Raw Metadata'!Z31,"&lt;/rights&gt;")</f>
        <v>&lt;rights&gt;This work is licensed under a Creative Commons license, available for viewing at http://creativecommons.org/licenses/by-nc/2.0/&lt;/rights&gt;</v>
      </c>
      <c r="AB30" s="1" t="str">
        <f>CONCATENATE("&lt;wordlist_no_repetition&gt;",'Raw Metadata'!AB31,"&lt;/wordlist_no_repetition&gt;")</f>
        <v>&lt;wordlist_no_repetition&gt;&lt;/wordlist_no_repetition&gt;</v>
      </c>
      <c r="AC30" s="1" t="str">
        <f>CONCATENATE("&lt;link_within_wordlist&gt;",'Raw Metadata'!AD31,"&lt;/link_within_wordlist&gt;")</f>
        <v>&lt;link_within_wordlist&gt;gla_word-list_1997_01.html#238&lt;/link_within_wordlist&gt;</v>
      </c>
      <c r="AD30" s="1" t="s">
        <v>63</v>
      </c>
    </row>
    <row r="31" spans="1:30" ht="17.25">
      <c r="A31" s="1" t="s">
        <v>62</v>
      </c>
      <c r="B31" s="1" t="str">
        <f>CONCATENATE("&lt;entry&gt;",'Raw Metadata'!A32,"&lt;/entry&gt;")</f>
        <v>&lt;entry&gt;29&lt;/entry&gt;</v>
      </c>
      <c r="C31" s="1" t="str">
        <f>CONCATENATE("&lt;lang_name&gt;",'Raw Metadata'!N32,"&lt;/lang_name&gt;")</f>
        <v>&lt;lang_name&gt;Gaelic, Scottish&lt;/lang_name&gt;</v>
      </c>
      <c r="D31" s="1" t="str">
        <f>CONCATENATE("&lt;dialect&gt;",'Raw Metadata'!U32,"&lt;/dialect&gt;")</f>
        <v>&lt;dialect&gt;Great Bernera dialect&lt;/dialect&gt;</v>
      </c>
      <c r="E31" s="1" t="str">
        <f>CONCATENATE("&lt;sil_code&gt;",'Raw Metadata'!O32,"&lt;/sil_code&gt;")</f>
        <v>&lt;sil_code&gt;gla&lt;/sil_code&gt;</v>
      </c>
      <c r="F31" s="1" t="str">
        <f>CONCATENATE("&lt;content&gt;",'Raw Metadata'!P32,"&lt;/content&gt;")</f>
        <v>&lt;content&gt;Word List&lt;/content&gt;</v>
      </c>
      <c r="G31" s="1" t="str">
        <f>CONCATENATE("&lt;recording_location&gt;",'Raw Metadata'!Q32,"&lt;/recording_location&gt;")</f>
        <v>&lt;recording_location&gt;Great Bernera, Lewis, Outer Hebrides, Scotland&lt;/recording_location&gt;</v>
      </c>
      <c r="H31" s="1" t="str">
        <f>CONCATENATE("&lt;recording_date&gt;",'Raw Metadata'!R32,"&lt;/recording_date&gt;")</f>
        <v>&lt;recording_date&gt;6 February, 1996&lt;/recording_date&gt;</v>
      </c>
      <c r="I31" s="1" t="str">
        <f>CONCATENATE("&lt;fieldworkers&gt;",'Raw Metadata'!S32,"&lt;/fieldworkers&gt;")</f>
        <v>&lt;fieldworkers&gt;Jenny Ladefoged, Peter Ladefoged, Alice Turk, Kevin Hind&lt;/fieldworkers&gt;</v>
      </c>
      <c r="J31" s="1" t="str">
        <f>CONCATENATE("&lt;origin&gt;",'Raw Metadata'!T32,"&lt;/origin&gt;")</f>
        <v>&lt;origin&gt;Speaker from Bernera, Scotland&lt;/origin&gt;</v>
      </c>
      <c r="K31" s="1" t="str">
        <f>CONCATENATE("&lt;speakers&gt;",'Raw Metadata'!V32,"&lt;/speakers&gt;")</f>
        <v>&lt;speakers&gt;Donald Zachariah Macaulay&lt;/speakers&gt;</v>
      </c>
      <c r="L31" s="1" t="str">
        <f>CONCATENATE("&lt;filename_audio&gt;",'Raw Metadata'!B32,"&lt;/filename_audio&gt;")</f>
        <v>&lt;filename_audio&gt;gla_word-list_1997_29&lt;/filename_audio&gt;</v>
      </c>
      <c r="M31" s="1" t="str">
        <f>CONCATENATE("&lt;filename_wav&gt;",'Raw Metadata'!C32,"&lt;/filename_wav&gt;")</f>
        <v>&lt;filename_wav&gt;gla_word-list_1997_29.wav&lt;/filename_wav&gt;</v>
      </c>
      <c r="N31" s="1" t="str">
        <f>CONCATENATE("&lt;filename_mp3&gt;",'Raw Metadata'!D32,"&lt;/filename_mp3&gt;")</f>
        <v>&lt;filename_mp3&gt;gla_word-list_1997_29.mp3&lt;/filename_mp3&gt;</v>
      </c>
      <c r="O31" s="1" t="str">
        <f>CONCATENATE("&lt;wav_quality&gt;",'Raw Metadata'!W32,"&lt;/wav_quality&gt;")</f>
        <v>&lt;wav_quality&gt;44.1 kHz, 16-bit sound depth (bit rate=705 kbps)&lt;/wav_quality&gt;</v>
      </c>
      <c r="P31" s="1" t="str">
        <f>CONCATENATE("&lt;mp3_quality&gt;",'Raw Metadata'!X32,"&lt;/mp3_quality&gt;")</f>
        <v>&lt;mp3_quality&gt;56 kbps&lt;/mp3_quality&gt;</v>
      </c>
      <c r="Q31" s="1" t="str">
        <f>CONCATENATE("&lt;original_medium&gt;",'Raw Metadata'!Y32,"&lt;/original_medium&gt;")</f>
        <v>&lt;original_medium&gt;DAT tape, 48 kHz&lt;/original_medium&gt;</v>
      </c>
      <c r="R31" s="1" t="str">
        <f>CONCATENATE("&lt;wordlist&gt;",'Raw Metadata'!E32,"&lt;/wordlist&gt;")</f>
        <v>&lt;wordlist&gt;gla_word-list_1997_01.html&lt;/wordlist&gt;</v>
      </c>
      <c r="S31" s="1" t="str">
        <f>CONCATENATE("&lt;wordlist_entries&gt;",'Raw Metadata'!F32,"&lt;/wordlist_entries&gt;")</f>
        <v>&lt;wordlist_entries&gt;1 - 38&lt;/wordlist_entries&gt;</v>
      </c>
      <c r="T31" s="1" t="str">
        <f>CONCATENATE("&lt;image_tif&gt;",'Raw Metadata'!I32,"&lt;/image_tif&gt;")</f>
        <v>&lt;image_tif&gt;gla_word-list_1997_01.tif&lt;/image_tif&gt;</v>
      </c>
      <c r="U31" s="1" t="str">
        <f>CONCATENATE("&lt;image_tif2&gt;",'Raw Metadata'!J32,"&lt;/image_tif2&gt;")</f>
        <v>&lt;image_tif2&gt;&lt;/image_tif2&gt;</v>
      </c>
      <c r="V31" s="1" t="str">
        <f>CONCATENATE("&lt;image_jpg&gt;",'Raw Metadata'!G32,"&lt;/image_jpg&gt;")</f>
        <v>&lt;image_jpg&gt;gla_word-list_1997_01.jpg&lt;/image_jpg&gt;</v>
      </c>
      <c r="W31" s="1" t="str">
        <f>CONCATENATE("&lt;image_jpg2&gt;",'Raw Metadata'!H32,"&lt;/image_jpg2&gt;")</f>
        <v>&lt;image_jpg2&gt;&lt;/image_jpg2&gt;</v>
      </c>
      <c r="X31" s="1" t="str">
        <f>CONCATENATE("&lt;tif_quality&gt;",'Raw Metadata'!K32,"&lt;/tif_quality&gt;")</f>
        <v>&lt;tif_quality&gt;300 dpi&lt;/tif_quality&gt;</v>
      </c>
      <c r="Y31" s="1" t="str">
        <f>CONCATENATE("&lt;jpg_quality&gt;",'Raw Metadata'!L32,"&lt;/jpg_quality&gt;")</f>
        <v>&lt;jpg_quality&gt;300 dpi&lt;/jpg_quality&gt;</v>
      </c>
      <c r="Z31" s="1" t="str">
        <f>CONCATENATE("&lt;details&gt;",'Raw Metadata'!M32,"&lt;/details&gt;")</f>
        <v>&lt;details&gt;gla_record_details.html#29&lt;/details&gt;</v>
      </c>
      <c r="AA31" s="1" t="str">
        <f>CONCATENATE("&lt;rights&gt;",'Raw Metadata'!Z32,"&lt;/rights&gt;")</f>
        <v>&lt;rights&gt;This work is licensed under a Creative Commons license, available for viewing at http://creativecommons.org/licenses/by-nc/2.0/&lt;/rights&gt;</v>
      </c>
      <c r="AB31" s="1" t="str">
        <f>CONCATENATE("&lt;wordlist_no_repetition&gt;",'Raw Metadata'!AB32,"&lt;/wordlist_no_repetition&gt;")</f>
        <v>&lt;wordlist_no_repetition&gt;gla_word-list_1997_01.jpg&lt;/wordlist_no_repetition&gt;</v>
      </c>
      <c r="AC31" s="1" t="str">
        <f>CONCATENATE("&lt;link_within_wordlist&gt;",'Raw Metadata'!AD32,"&lt;/link_within_wordlist&gt;")</f>
        <v>&lt;link_within_wordlist&gt;gla_word-list_1997_01.html#1&lt;/link_within_wordlist&gt;</v>
      </c>
      <c r="AD31" s="1" t="s">
        <v>63</v>
      </c>
    </row>
    <row r="32" spans="1:30" ht="17.25">
      <c r="A32" s="1" t="s">
        <v>62</v>
      </c>
      <c r="B32" s="1" t="str">
        <f>CONCATENATE("&lt;entry&gt;",'Raw Metadata'!A33,"&lt;/entry&gt;")</f>
        <v>&lt;entry&gt;30&lt;/entry&gt;</v>
      </c>
      <c r="C32" s="1" t="str">
        <f>CONCATENATE("&lt;lang_name&gt;",'Raw Metadata'!N33,"&lt;/lang_name&gt;")</f>
        <v>&lt;lang_name&gt;Gaelic, Scottish&lt;/lang_name&gt;</v>
      </c>
      <c r="D32" s="1" t="str">
        <f>CONCATENATE("&lt;dialect&gt;",'Raw Metadata'!U33,"&lt;/dialect&gt;")</f>
        <v>&lt;dialect&gt;Great Bernera dialect&lt;/dialect&gt;</v>
      </c>
      <c r="E32" s="1" t="str">
        <f>CONCATENATE("&lt;sil_code&gt;",'Raw Metadata'!O33,"&lt;/sil_code&gt;")</f>
        <v>&lt;sil_code&gt;gla&lt;/sil_code&gt;</v>
      </c>
      <c r="F32" s="1" t="str">
        <f>CONCATENATE("&lt;content&gt;",'Raw Metadata'!P33,"&lt;/content&gt;")</f>
        <v>&lt;content&gt;Word List&lt;/content&gt;</v>
      </c>
      <c r="G32" s="1" t="str">
        <f>CONCATENATE("&lt;recording_location&gt;",'Raw Metadata'!Q33,"&lt;/recording_location&gt;")</f>
        <v>&lt;recording_location&gt;Great Bernera, Lewis, Outer Hebrides, Scotland&lt;/recording_location&gt;</v>
      </c>
      <c r="H32" s="1" t="str">
        <f>CONCATENATE("&lt;recording_date&gt;",'Raw Metadata'!R33,"&lt;/recording_date&gt;")</f>
        <v>&lt;recording_date&gt;6 February, 1996&lt;/recording_date&gt;</v>
      </c>
      <c r="I32" s="1" t="str">
        <f>CONCATENATE("&lt;fieldworkers&gt;",'Raw Metadata'!S33,"&lt;/fieldworkers&gt;")</f>
        <v>&lt;fieldworkers&gt;Jenny Ladefoged, Peter Ladefoged, Alice Turk, Kevin Hind&lt;/fieldworkers&gt;</v>
      </c>
      <c r="J32" s="1" t="str">
        <f>CONCATENATE("&lt;origin&gt;",'Raw Metadata'!T33,"&lt;/origin&gt;")</f>
        <v>&lt;origin&gt;Speaker from Bernera, Scotland&lt;/origin&gt;</v>
      </c>
      <c r="K32" s="1" t="str">
        <f>CONCATENATE("&lt;speakers&gt;",'Raw Metadata'!V33,"&lt;/speakers&gt;")</f>
        <v>&lt;speakers&gt;Donald Zachariah Macaulay&lt;/speakers&gt;</v>
      </c>
      <c r="L32" s="1" t="str">
        <f>CONCATENATE("&lt;filename_audio&gt;",'Raw Metadata'!B33,"&lt;/filename_audio&gt;")</f>
        <v>&lt;filename_audio&gt;gla_word-list_1997_30&lt;/filename_audio&gt;</v>
      </c>
      <c r="M32" s="1" t="str">
        <f>CONCATENATE("&lt;filename_wav&gt;",'Raw Metadata'!C33,"&lt;/filename_wav&gt;")</f>
        <v>&lt;filename_wav&gt;gla_word-list_1997_30.wav&lt;/filename_wav&gt;</v>
      </c>
      <c r="N32" s="1" t="str">
        <f>CONCATENATE("&lt;filename_mp3&gt;",'Raw Metadata'!D33,"&lt;/filename_mp3&gt;")</f>
        <v>&lt;filename_mp3&gt;gla_word-list_1997_30.mp3&lt;/filename_mp3&gt;</v>
      </c>
      <c r="O32" s="1" t="str">
        <f>CONCATENATE("&lt;wav_quality&gt;",'Raw Metadata'!W33,"&lt;/wav_quality&gt;")</f>
        <v>&lt;wav_quality&gt;44.1 kHz, 16-bit sound depth (bit rate=705 kbps)&lt;/wav_quality&gt;</v>
      </c>
      <c r="P32" s="1" t="str">
        <f>CONCATENATE("&lt;mp3_quality&gt;",'Raw Metadata'!X33,"&lt;/mp3_quality&gt;")</f>
        <v>&lt;mp3_quality&gt;56 kbps&lt;/mp3_quality&gt;</v>
      </c>
      <c r="Q32" s="1" t="str">
        <f>CONCATENATE("&lt;original_medium&gt;",'Raw Metadata'!Y33,"&lt;/original_medium&gt;")</f>
        <v>&lt;original_medium&gt;DAT tape, 48 kHz&lt;/original_medium&gt;</v>
      </c>
      <c r="R32" s="1" t="str">
        <f>CONCATENATE("&lt;wordlist&gt;",'Raw Metadata'!E33,"&lt;/wordlist&gt;")</f>
        <v>&lt;wordlist&gt;gla_word-list_1997_01.html&lt;/wordlist&gt;</v>
      </c>
      <c r="S32" s="1" t="str">
        <f>CONCATENATE("&lt;wordlist_entries&gt;",'Raw Metadata'!F33,"&lt;/wordlist_entries&gt;")</f>
        <v>&lt;wordlist_entries&gt;39 - 80&lt;/wordlist_entries&gt;</v>
      </c>
      <c r="T32" s="1" t="str">
        <f>CONCATENATE("&lt;image_tif&gt;",'Raw Metadata'!I33,"&lt;/image_tif&gt;")</f>
        <v>&lt;image_tif&gt;gla_word-list_1997_02.tif&lt;/image_tif&gt;</v>
      </c>
      <c r="U32" s="1" t="str">
        <f>CONCATENATE("&lt;image_tif2&gt;",'Raw Metadata'!J33,"&lt;/image_tif2&gt;")</f>
        <v>&lt;image_tif2&gt;&lt;/image_tif2&gt;</v>
      </c>
      <c r="V32" s="1" t="str">
        <f>CONCATENATE("&lt;image_jpg&gt;",'Raw Metadata'!G33,"&lt;/image_jpg&gt;")</f>
        <v>&lt;image_jpg&gt;gla_word-list_1997_02.jpg&lt;/image_jpg&gt;</v>
      </c>
      <c r="W32" s="1" t="str">
        <f>CONCATENATE("&lt;image_jpg2&gt;",'Raw Metadata'!H33,"&lt;/image_jpg2&gt;")</f>
        <v>&lt;image_jpg2&gt;&lt;/image_jpg2&gt;</v>
      </c>
      <c r="X32" s="1" t="str">
        <f>CONCATENATE("&lt;tif_quality&gt;",'Raw Metadata'!K33,"&lt;/tif_quality&gt;")</f>
        <v>&lt;tif_quality&gt;300 dpi&lt;/tif_quality&gt;</v>
      </c>
      <c r="Y32" s="1" t="str">
        <f>CONCATENATE("&lt;jpg_quality&gt;",'Raw Metadata'!L33,"&lt;/jpg_quality&gt;")</f>
        <v>&lt;jpg_quality&gt;300 dpi&lt;/jpg_quality&gt;</v>
      </c>
      <c r="Z32" s="1" t="str">
        <f>CONCATENATE("&lt;details&gt;",'Raw Metadata'!M33,"&lt;/details&gt;")</f>
        <v>&lt;details&gt;gla_record_details.html#30&lt;/details&gt;</v>
      </c>
      <c r="AA32" s="1" t="str">
        <f>CONCATENATE("&lt;rights&gt;",'Raw Metadata'!Z33,"&lt;/rights&gt;")</f>
        <v>&lt;rights&gt;This work is licensed under a Creative Commons license, available for viewing at http://creativecommons.org/licenses/by-nc/2.0/&lt;/rights&gt;</v>
      </c>
      <c r="AB32" s="1" t="str">
        <f>CONCATENATE("&lt;wordlist_no_repetition&gt;",'Raw Metadata'!AB33,"&lt;/wordlist_no_repetition&gt;")</f>
        <v>&lt;wordlist_no_repetition&gt;&lt;/wordlist_no_repetition&gt;</v>
      </c>
      <c r="AC32" s="1" t="str">
        <f>CONCATENATE("&lt;link_within_wordlist&gt;",'Raw Metadata'!AD33,"&lt;/link_within_wordlist&gt;")</f>
        <v>&lt;link_within_wordlist&gt;gla_word-list_1997_01.html#39&lt;/link_within_wordlist&gt;</v>
      </c>
      <c r="AD32" s="1" t="s">
        <v>63</v>
      </c>
    </row>
    <row r="33" spans="1:30" ht="17.25">
      <c r="A33" s="1" t="s">
        <v>62</v>
      </c>
      <c r="B33" s="1" t="str">
        <f>CONCATENATE("&lt;entry&gt;",'Raw Metadata'!A34,"&lt;/entry&gt;")</f>
        <v>&lt;entry&gt;31&lt;/entry&gt;</v>
      </c>
      <c r="C33" s="1" t="str">
        <f>CONCATENATE("&lt;lang_name&gt;",'Raw Metadata'!N34,"&lt;/lang_name&gt;")</f>
        <v>&lt;lang_name&gt;Gaelic, Scottish&lt;/lang_name&gt;</v>
      </c>
      <c r="D33" s="1" t="str">
        <f>CONCATENATE("&lt;dialect&gt;",'Raw Metadata'!U34,"&lt;/dialect&gt;")</f>
        <v>&lt;dialect&gt;Great Bernera dialect&lt;/dialect&gt;</v>
      </c>
      <c r="E33" s="1" t="str">
        <f>CONCATENATE("&lt;sil_code&gt;",'Raw Metadata'!O34,"&lt;/sil_code&gt;")</f>
        <v>&lt;sil_code&gt;gla&lt;/sil_code&gt;</v>
      </c>
      <c r="F33" s="1" t="str">
        <f>CONCATENATE("&lt;content&gt;",'Raw Metadata'!P34,"&lt;/content&gt;")</f>
        <v>&lt;content&gt;Word List&lt;/content&gt;</v>
      </c>
      <c r="G33" s="1" t="str">
        <f>CONCATENATE("&lt;recording_location&gt;",'Raw Metadata'!Q34,"&lt;/recording_location&gt;")</f>
        <v>&lt;recording_location&gt;Great Bernera, Lewis, Outer Hebrides, Scotland&lt;/recording_location&gt;</v>
      </c>
      <c r="H33" s="1" t="str">
        <f>CONCATENATE("&lt;recording_date&gt;",'Raw Metadata'!R34,"&lt;/recording_date&gt;")</f>
        <v>&lt;recording_date&gt;6 February, 1996&lt;/recording_date&gt;</v>
      </c>
      <c r="I33" s="1" t="str">
        <f>CONCATENATE("&lt;fieldworkers&gt;",'Raw Metadata'!S34,"&lt;/fieldworkers&gt;")</f>
        <v>&lt;fieldworkers&gt;Jenny Ladefoged, Peter Ladefoged, Alice Turk, Kevin Hind&lt;/fieldworkers&gt;</v>
      </c>
      <c r="J33" s="1" t="str">
        <f>CONCATENATE("&lt;origin&gt;",'Raw Metadata'!T34,"&lt;/origin&gt;")</f>
        <v>&lt;origin&gt;Speaker from Bernera, Scotland&lt;/origin&gt;</v>
      </c>
      <c r="K33" s="1" t="str">
        <f>CONCATENATE("&lt;speakers&gt;",'Raw Metadata'!V34,"&lt;/speakers&gt;")</f>
        <v>&lt;speakers&gt;Donald Zachariah Macaulay&lt;/speakers&gt;</v>
      </c>
      <c r="L33" s="1" t="str">
        <f>CONCATENATE("&lt;filename_audio&gt;",'Raw Metadata'!B34,"&lt;/filename_audio&gt;")</f>
        <v>&lt;filename_audio&gt;gla_word-list_1997_31&lt;/filename_audio&gt;</v>
      </c>
      <c r="M33" s="1" t="str">
        <f>CONCATENATE("&lt;filename_wav&gt;",'Raw Metadata'!C34,"&lt;/filename_wav&gt;")</f>
        <v>&lt;filename_wav&gt;gla_word-list_1997_31.wav&lt;/filename_wav&gt;</v>
      </c>
      <c r="N33" s="1" t="str">
        <f>CONCATENATE("&lt;filename_mp3&gt;",'Raw Metadata'!D34,"&lt;/filename_mp3&gt;")</f>
        <v>&lt;filename_mp3&gt;gla_word-list_1997_31.mp3&lt;/filename_mp3&gt;</v>
      </c>
      <c r="O33" s="1" t="str">
        <f>CONCATENATE("&lt;wav_quality&gt;",'Raw Metadata'!W34,"&lt;/wav_quality&gt;")</f>
        <v>&lt;wav_quality&gt;44.1 kHz, 16-bit sound depth (bit rate=705 kbps)&lt;/wav_quality&gt;</v>
      </c>
      <c r="P33" s="1" t="str">
        <f>CONCATENATE("&lt;mp3_quality&gt;",'Raw Metadata'!X34,"&lt;/mp3_quality&gt;")</f>
        <v>&lt;mp3_quality&gt;56 kbps&lt;/mp3_quality&gt;</v>
      </c>
      <c r="Q33" s="1" t="str">
        <f>CONCATENATE("&lt;original_medium&gt;",'Raw Metadata'!Y34,"&lt;/original_medium&gt;")</f>
        <v>&lt;original_medium&gt;DAT tape, 48 kHz&lt;/original_medium&gt;</v>
      </c>
      <c r="R33" s="1" t="str">
        <f>CONCATENATE("&lt;wordlist&gt;",'Raw Metadata'!E34,"&lt;/wordlist&gt;")</f>
        <v>&lt;wordlist&gt;gla_word-list_1997_01.html&lt;/wordlist&gt;</v>
      </c>
      <c r="S33" s="1" t="str">
        <f>CONCATENATE("&lt;wordlist_entries&gt;",'Raw Metadata'!F34,"&lt;/wordlist_entries&gt;")</f>
        <v>&lt;wordlist_entries&gt;81 - 121&lt;/wordlist_entries&gt;</v>
      </c>
      <c r="T33" s="1" t="str">
        <f>CONCATENATE("&lt;image_tif&gt;",'Raw Metadata'!I34,"&lt;/image_tif&gt;")</f>
        <v>&lt;image_tif&gt;gla_word-list_1997_03.tif&lt;/image_tif&gt;</v>
      </c>
      <c r="U33" s="1" t="str">
        <f>CONCATENATE("&lt;image_tif2&gt;",'Raw Metadata'!J34,"&lt;/image_tif2&gt;")</f>
        <v>&lt;image_tif2&gt;&lt;/image_tif2&gt;</v>
      </c>
      <c r="V33" s="1" t="str">
        <f>CONCATENATE("&lt;image_jpg&gt;",'Raw Metadata'!G34,"&lt;/image_jpg&gt;")</f>
        <v>&lt;image_jpg&gt;gla_word-list_1997_03.jpg&lt;/image_jpg&gt;</v>
      </c>
      <c r="W33" s="1" t="str">
        <f>CONCATENATE("&lt;image_jpg2&gt;",'Raw Metadata'!H34,"&lt;/image_jpg2&gt;")</f>
        <v>&lt;image_jpg2&gt;&lt;/image_jpg2&gt;</v>
      </c>
      <c r="X33" s="1" t="str">
        <f>CONCATENATE("&lt;tif_quality&gt;",'Raw Metadata'!K34,"&lt;/tif_quality&gt;")</f>
        <v>&lt;tif_quality&gt;300 dpi&lt;/tif_quality&gt;</v>
      </c>
      <c r="Y33" s="1" t="str">
        <f>CONCATENATE("&lt;jpg_quality&gt;",'Raw Metadata'!L34,"&lt;/jpg_quality&gt;")</f>
        <v>&lt;jpg_quality&gt;300 dpi&lt;/jpg_quality&gt;</v>
      </c>
      <c r="Z33" s="1" t="str">
        <f>CONCATENATE("&lt;details&gt;",'Raw Metadata'!M34,"&lt;/details&gt;")</f>
        <v>&lt;details&gt;gla_record_details.html#31&lt;/details&gt;</v>
      </c>
      <c r="AA33" s="1" t="str">
        <f>CONCATENATE("&lt;rights&gt;",'Raw Metadata'!Z34,"&lt;/rights&gt;")</f>
        <v>&lt;rights&gt;This work is licensed under a Creative Commons license, available for viewing at http://creativecommons.org/licenses/by-nc/2.0/&lt;/rights&gt;</v>
      </c>
      <c r="AB33" s="1" t="str">
        <f>CONCATENATE("&lt;wordlist_no_repetition&gt;",'Raw Metadata'!AB34,"&lt;/wordlist_no_repetition&gt;")</f>
        <v>&lt;wordlist_no_repetition&gt;&lt;/wordlist_no_repetition&gt;</v>
      </c>
      <c r="AC33" s="1" t="str">
        <f>CONCATENATE("&lt;link_within_wordlist&gt;",'Raw Metadata'!AD34,"&lt;/link_within_wordlist&gt;")</f>
        <v>&lt;link_within_wordlist&gt;gla_word-list_1997_01.html#81&lt;/link_within_wordlist&gt;</v>
      </c>
      <c r="AD33" s="1" t="s">
        <v>63</v>
      </c>
    </row>
    <row r="34" spans="1:30" ht="17.25">
      <c r="A34" s="1" t="s">
        <v>62</v>
      </c>
      <c r="B34" s="1" t="str">
        <f>CONCATENATE("&lt;entry&gt;",'Raw Metadata'!A35,"&lt;/entry&gt;")</f>
        <v>&lt;entry&gt;32&lt;/entry&gt;</v>
      </c>
      <c r="C34" s="1" t="str">
        <f>CONCATENATE("&lt;lang_name&gt;",'Raw Metadata'!N35,"&lt;/lang_name&gt;")</f>
        <v>&lt;lang_name&gt;Gaelic, Scottish&lt;/lang_name&gt;</v>
      </c>
      <c r="D34" s="1" t="str">
        <f>CONCATENATE("&lt;dialect&gt;",'Raw Metadata'!U35,"&lt;/dialect&gt;")</f>
        <v>&lt;dialect&gt;Great Bernera dialect&lt;/dialect&gt;</v>
      </c>
      <c r="E34" s="1" t="str">
        <f>CONCATENATE("&lt;sil_code&gt;",'Raw Metadata'!O35,"&lt;/sil_code&gt;")</f>
        <v>&lt;sil_code&gt;gla&lt;/sil_code&gt;</v>
      </c>
      <c r="F34" s="1" t="str">
        <f>CONCATENATE("&lt;content&gt;",'Raw Metadata'!P35,"&lt;/content&gt;")</f>
        <v>&lt;content&gt;Word List&lt;/content&gt;</v>
      </c>
      <c r="G34" s="1" t="str">
        <f>CONCATENATE("&lt;recording_location&gt;",'Raw Metadata'!Q35,"&lt;/recording_location&gt;")</f>
        <v>&lt;recording_location&gt;Great Bernera, Lewis, Outer Hebrides, Scotland&lt;/recording_location&gt;</v>
      </c>
      <c r="H34" s="1" t="str">
        <f>CONCATENATE("&lt;recording_date&gt;",'Raw Metadata'!R35,"&lt;/recording_date&gt;")</f>
        <v>&lt;recording_date&gt;6 February, 1996&lt;/recording_date&gt;</v>
      </c>
      <c r="I34" s="1" t="str">
        <f>CONCATENATE("&lt;fieldworkers&gt;",'Raw Metadata'!S35,"&lt;/fieldworkers&gt;")</f>
        <v>&lt;fieldworkers&gt;Jenny Ladefoged, Peter Ladefoged, Alice Turk, Kevin Hind&lt;/fieldworkers&gt;</v>
      </c>
      <c r="J34" s="1" t="str">
        <f>CONCATENATE("&lt;origin&gt;",'Raw Metadata'!T35,"&lt;/origin&gt;")</f>
        <v>&lt;origin&gt;Speaker from Bernera, Scotland&lt;/origin&gt;</v>
      </c>
      <c r="K34" s="1" t="str">
        <f>CONCATENATE("&lt;speakers&gt;",'Raw Metadata'!V35,"&lt;/speakers&gt;")</f>
        <v>&lt;speakers&gt;Donald Zachariah Macaulay&lt;/speakers&gt;</v>
      </c>
      <c r="L34" s="1" t="str">
        <f>CONCATENATE("&lt;filename_audio&gt;",'Raw Metadata'!B35,"&lt;/filename_audio&gt;")</f>
        <v>&lt;filename_audio&gt;gla_word-list_1997_32&lt;/filename_audio&gt;</v>
      </c>
      <c r="M34" s="1" t="str">
        <f>CONCATENATE("&lt;filename_wav&gt;",'Raw Metadata'!C35,"&lt;/filename_wav&gt;")</f>
        <v>&lt;filename_wav&gt;gla_word-list_1997_32.wav&lt;/filename_wav&gt;</v>
      </c>
      <c r="N34" s="1" t="str">
        <f>CONCATENATE("&lt;filename_mp3&gt;",'Raw Metadata'!D35,"&lt;/filename_mp3&gt;")</f>
        <v>&lt;filename_mp3&gt;gla_word-list_1997_32.mp3&lt;/filename_mp3&gt;</v>
      </c>
      <c r="O34" s="1" t="str">
        <f>CONCATENATE("&lt;wav_quality&gt;",'Raw Metadata'!W35,"&lt;/wav_quality&gt;")</f>
        <v>&lt;wav_quality&gt;44.1 kHz, 16-bit sound depth (bit rate=705 kbps)&lt;/wav_quality&gt;</v>
      </c>
      <c r="P34" s="1" t="str">
        <f>CONCATENATE("&lt;mp3_quality&gt;",'Raw Metadata'!X35,"&lt;/mp3_quality&gt;")</f>
        <v>&lt;mp3_quality&gt;56 kbps&lt;/mp3_quality&gt;</v>
      </c>
      <c r="Q34" s="1" t="str">
        <f>CONCATENATE("&lt;original_medium&gt;",'Raw Metadata'!Y35,"&lt;/original_medium&gt;")</f>
        <v>&lt;original_medium&gt;DAT tape, 48 kHz&lt;/original_medium&gt;</v>
      </c>
      <c r="R34" s="1" t="str">
        <f>CONCATENATE("&lt;wordlist&gt;",'Raw Metadata'!E35,"&lt;/wordlist&gt;")</f>
        <v>&lt;wordlist&gt;gla_word-list_1997_01.html&lt;/wordlist&gt;</v>
      </c>
      <c r="S34" s="1" t="str">
        <f>CONCATENATE("&lt;wordlist_entries&gt;",'Raw Metadata'!F35,"&lt;/wordlist_entries&gt;")</f>
        <v>&lt;wordlist_entries&gt;122 - 160&lt;/wordlist_entries&gt;</v>
      </c>
      <c r="T34" s="1" t="str">
        <f>CONCATENATE("&lt;image_tif&gt;",'Raw Metadata'!I35,"&lt;/image_tif&gt;")</f>
        <v>&lt;image_tif&gt;gla_word-list_1997_04.tif&lt;/image_tif&gt;</v>
      </c>
      <c r="U34" s="1" t="str">
        <f>CONCATENATE("&lt;image_tif2&gt;",'Raw Metadata'!J35,"&lt;/image_tif2&gt;")</f>
        <v>&lt;image_tif2&gt;&lt;/image_tif2&gt;</v>
      </c>
      <c r="V34" s="1" t="str">
        <f>CONCATENATE("&lt;image_jpg&gt;",'Raw Metadata'!G35,"&lt;/image_jpg&gt;")</f>
        <v>&lt;image_jpg&gt;gla_word-list_1997_04.jpg&lt;/image_jpg&gt;</v>
      </c>
      <c r="W34" s="1" t="str">
        <f>CONCATENATE("&lt;image_jpg2&gt;",'Raw Metadata'!H35,"&lt;/image_jpg2&gt;")</f>
        <v>&lt;image_jpg2&gt;&lt;/image_jpg2&gt;</v>
      </c>
      <c r="X34" s="1" t="str">
        <f>CONCATENATE("&lt;tif_quality&gt;",'Raw Metadata'!K35,"&lt;/tif_quality&gt;")</f>
        <v>&lt;tif_quality&gt;300 dpi&lt;/tif_quality&gt;</v>
      </c>
      <c r="Y34" s="1" t="str">
        <f>CONCATENATE("&lt;jpg_quality&gt;",'Raw Metadata'!L35,"&lt;/jpg_quality&gt;")</f>
        <v>&lt;jpg_quality&gt;300 dpi&lt;/jpg_quality&gt;</v>
      </c>
      <c r="Z34" s="1" t="str">
        <f>CONCATENATE("&lt;details&gt;",'Raw Metadata'!M35,"&lt;/details&gt;")</f>
        <v>&lt;details&gt;gla_record_details.html#32&lt;/details&gt;</v>
      </c>
      <c r="AA34" s="1" t="str">
        <f>CONCATENATE("&lt;rights&gt;",'Raw Metadata'!Z35,"&lt;/rights&gt;")</f>
        <v>&lt;rights&gt;This work is licensed under a Creative Commons license, available for viewing at http://creativecommons.org/licenses/by-nc/2.0/&lt;/rights&gt;</v>
      </c>
      <c r="AB34" s="1" t="str">
        <f>CONCATENATE("&lt;wordlist_no_repetition&gt;",'Raw Metadata'!AB35,"&lt;/wordlist_no_repetition&gt;")</f>
        <v>&lt;wordlist_no_repetition&gt;&lt;/wordlist_no_repetition&gt;</v>
      </c>
      <c r="AC34" s="1" t="str">
        <f>CONCATENATE("&lt;link_within_wordlist&gt;",'Raw Metadata'!AD35,"&lt;/link_within_wordlist&gt;")</f>
        <v>&lt;link_within_wordlist&gt;gla_word-list_1997_01.html#122&lt;/link_within_wordlist&gt;</v>
      </c>
      <c r="AD34" s="1" t="s">
        <v>63</v>
      </c>
    </row>
    <row r="35" spans="1:30" ht="17.25">
      <c r="A35" s="1" t="s">
        <v>62</v>
      </c>
      <c r="B35" s="1" t="str">
        <f>CONCATENATE("&lt;entry&gt;",'Raw Metadata'!A36,"&lt;/entry&gt;")</f>
        <v>&lt;entry&gt;33&lt;/entry&gt;</v>
      </c>
      <c r="C35" s="1" t="str">
        <f>CONCATENATE("&lt;lang_name&gt;",'Raw Metadata'!N36,"&lt;/lang_name&gt;")</f>
        <v>&lt;lang_name&gt;Gaelic, Scottish&lt;/lang_name&gt;</v>
      </c>
      <c r="D35" s="1" t="str">
        <f>CONCATENATE("&lt;dialect&gt;",'Raw Metadata'!U36,"&lt;/dialect&gt;")</f>
        <v>&lt;dialect&gt;Great Bernera dialect&lt;/dialect&gt;</v>
      </c>
      <c r="E35" s="1" t="str">
        <f>CONCATENATE("&lt;sil_code&gt;",'Raw Metadata'!O36,"&lt;/sil_code&gt;")</f>
        <v>&lt;sil_code&gt;gla&lt;/sil_code&gt;</v>
      </c>
      <c r="F35" s="1" t="str">
        <f>CONCATENATE("&lt;content&gt;",'Raw Metadata'!P36,"&lt;/content&gt;")</f>
        <v>&lt;content&gt;Word List&lt;/content&gt;</v>
      </c>
      <c r="G35" s="1" t="str">
        <f>CONCATENATE("&lt;recording_location&gt;",'Raw Metadata'!Q36,"&lt;/recording_location&gt;")</f>
        <v>&lt;recording_location&gt;Great Bernera, Lewis, Outer Hebrides, Scotland&lt;/recording_location&gt;</v>
      </c>
      <c r="H35" s="1" t="str">
        <f>CONCATENATE("&lt;recording_date&gt;",'Raw Metadata'!R36,"&lt;/recording_date&gt;")</f>
        <v>&lt;recording_date&gt;6 February, 1996&lt;/recording_date&gt;</v>
      </c>
      <c r="I35" s="1" t="str">
        <f>CONCATENATE("&lt;fieldworkers&gt;",'Raw Metadata'!S36,"&lt;/fieldworkers&gt;")</f>
        <v>&lt;fieldworkers&gt;Jenny Ladefoged, Peter Ladefoged, Alice Turk, Kevin Hind&lt;/fieldworkers&gt;</v>
      </c>
      <c r="J35" s="1" t="str">
        <f>CONCATENATE("&lt;origin&gt;",'Raw Metadata'!T36,"&lt;/origin&gt;")</f>
        <v>&lt;origin&gt;Speaker from Bernera, Scotland&lt;/origin&gt;</v>
      </c>
      <c r="K35" s="1" t="str">
        <f>CONCATENATE("&lt;speakers&gt;",'Raw Metadata'!V36,"&lt;/speakers&gt;")</f>
        <v>&lt;speakers&gt;Donald Zachariah Macaulay&lt;/speakers&gt;</v>
      </c>
      <c r="L35" s="1" t="str">
        <f>CONCATENATE("&lt;filename_audio&gt;",'Raw Metadata'!B36,"&lt;/filename_audio&gt;")</f>
        <v>&lt;filename_audio&gt;gla_word-list_1997_33&lt;/filename_audio&gt;</v>
      </c>
      <c r="M35" s="1" t="str">
        <f>CONCATENATE("&lt;filename_wav&gt;",'Raw Metadata'!C36,"&lt;/filename_wav&gt;")</f>
        <v>&lt;filename_wav&gt;gla_word-list_1997_33.wav&lt;/filename_wav&gt;</v>
      </c>
      <c r="N35" s="1" t="str">
        <f>CONCATENATE("&lt;filename_mp3&gt;",'Raw Metadata'!D36,"&lt;/filename_mp3&gt;")</f>
        <v>&lt;filename_mp3&gt;gla_word-list_1997_33.mp3&lt;/filename_mp3&gt;</v>
      </c>
      <c r="O35" s="1" t="str">
        <f>CONCATENATE("&lt;wav_quality&gt;",'Raw Metadata'!W36,"&lt;/wav_quality&gt;")</f>
        <v>&lt;wav_quality&gt;44.1 kHz, 16-bit sound depth (bit rate=705 kbps)&lt;/wav_quality&gt;</v>
      </c>
      <c r="P35" s="1" t="str">
        <f>CONCATENATE("&lt;mp3_quality&gt;",'Raw Metadata'!X36,"&lt;/mp3_quality&gt;")</f>
        <v>&lt;mp3_quality&gt;56 kbps&lt;/mp3_quality&gt;</v>
      </c>
      <c r="Q35" s="1" t="str">
        <f>CONCATENATE("&lt;original_medium&gt;",'Raw Metadata'!Y36,"&lt;/original_medium&gt;")</f>
        <v>&lt;original_medium&gt;DAT tape, 48 kHz&lt;/original_medium&gt;</v>
      </c>
      <c r="R35" s="1" t="str">
        <f>CONCATENATE("&lt;wordlist&gt;",'Raw Metadata'!E36,"&lt;/wordlist&gt;")</f>
        <v>&lt;wordlist&gt;gla_word-list_1997_01.html&lt;/wordlist&gt;</v>
      </c>
      <c r="S35" s="1" t="str">
        <f>CONCATENATE("&lt;wordlist_entries&gt;",'Raw Metadata'!F36,"&lt;/wordlist_entries&gt;")</f>
        <v>&lt;wordlist_entries&gt;161 - 200&lt;/wordlist_entries&gt;</v>
      </c>
      <c r="T35" s="1" t="str">
        <f>CONCATENATE("&lt;image_tif&gt;",'Raw Metadata'!I36,"&lt;/image_tif&gt;")</f>
        <v>&lt;image_tif&gt;gla_word-list_1997_05.tif&lt;/image_tif&gt;</v>
      </c>
      <c r="U35" s="1" t="str">
        <f>CONCATENATE("&lt;image_tif2&gt;",'Raw Metadata'!J36,"&lt;/image_tif2&gt;")</f>
        <v>&lt;image_tif2&gt;&lt;/image_tif2&gt;</v>
      </c>
      <c r="V35" s="1" t="str">
        <f>CONCATENATE("&lt;image_jpg&gt;",'Raw Metadata'!G36,"&lt;/image_jpg&gt;")</f>
        <v>&lt;image_jpg&gt;gla_word-list_1997_05.jpg&lt;/image_jpg&gt;</v>
      </c>
      <c r="W35" s="1" t="str">
        <f>CONCATENATE("&lt;image_jpg2&gt;",'Raw Metadata'!H36,"&lt;/image_jpg2&gt;")</f>
        <v>&lt;image_jpg2&gt;&lt;/image_jpg2&gt;</v>
      </c>
      <c r="X35" s="1" t="str">
        <f>CONCATENATE("&lt;tif_quality&gt;",'Raw Metadata'!K36,"&lt;/tif_quality&gt;")</f>
        <v>&lt;tif_quality&gt;300 dpi&lt;/tif_quality&gt;</v>
      </c>
      <c r="Y35" s="1" t="str">
        <f>CONCATENATE("&lt;jpg_quality&gt;",'Raw Metadata'!L36,"&lt;/jpg_quality&gt;")</f>
        <v>&lt;jpg_quality&gt;300 dpi&lt;/jpg_quality&gt;</v>
      </c>
      <c r="Z35" s="1" t="str">
        <f>CONCATENATE("&lt;details&gt;",'Raw Metadata'!M36,"&lt;/details&gt;")</f>
        <v>&lt;details&gt;gla_record_details.html#33&lt;/details&gt;</v>
      </c>
      <c r="AA35" s="1" t="str">
        <f>CONCATENATE("&lt;rights&gt;",'Raw Metadata'!Z36,"&lt;/rights&gt;")</f>
        <v>&lt;rights&gt;This work is licensed under a Creative Commons license, available for viewing at http://creativecommons.org/licenses/by-nc/2.0/&lt;/rights&gt;</v>
      </c>
      <c r="AB35" s="1" t="str">
        <f>CONCATENATE("&lt;wordlist_no_repetition&gt;",'Raw Metadata'!AB36,"&lt;/wordlist_no_repetition&gt;")</f>
        <v>&lt;wordlist_no_repetition&gt;&lt;/wordlist_no_repetition&gt;</v>
      </c>
      <c r="AC35" s="1" t="str">
        <f>CONCATENATE("&lt;link_within_wordlist&gt;",'Raw Metadata'!AD36,"&lt;/link_within_wordlist&gt;")</f>
        <v>&lt;link_within_wordlist&gt;gla_word-list_1997_01.html#161&lt;/link_within_wordlist&gt;</v>
      </c>
      <c r="AD35" s="1" t="s">
        <v>63</v>
      </c>
    </row>
    <row r="36" spans="1:30" ht="17.25">
      <c r="A36" s="1" t="s">
        <v>62</v>
      </c>
      <c r="B36" s="1" t="str">
        <f>CONCATENATE("&lt;entry&gt;",'Raw Metadata'!A37,"&lt;/entry&gt;")</f>
        <v>&lt;entry&gt;34&lt;/entry&gt;</v>
      </c>
      <c r="C36" s="1" t="str">
        <f>CONCATENATE("&lt;lang_name&gt;",'Raw Metadata'!N37,"&lt;/lang_name&gt;")</f>
        <v>&lt;lang_name&gt;Gaelic, Scottish&lt;/lang_name&gt;</v>
      </c>
      <c r="D36" s="1" t="str">
        <f>CONCATENATE("&lt;dialect&gt;",'Raw Metadata'!U37,"&lt;/dialect&gt;")</f>
        <v>&lt;dialect&gt;Great Bernera dialect&lt;/dialect&gt;</v>
      </c>
      <c r="E36" s="1" t="str">
        <f>CONCATENATE("&lt;sil_code&gt;",'Raw Metadata'!O37,"&lt;/sil_code&gt;")</f>
        <v>&lt;sil_code&gt;gla&lt;/sil_code&gt;</v>
      </c>
      <c r="F36" s="1" t="str">
        <f>CONCATENATE("&lt;content&gt;",'Raw Metadata'!P37,"&lt;/content&gt;")</f>
        <v>&lt;content&gt;Word List&lt;/content&gt;</v>
      </c>
      <c r="G36" s="1" t="str">
        <f>CONCATENATE("&lt;recording_location&gt;",'Raw Metadata'!Q37,"&lt;/recording_location&gt;")</f>
        <v>&lt;recording_location&gt;Great Bernera, Lewis, Outer Hebrides, Scotland&lt;/recording_location&gt;</v>
      </c>
      <c r="H36" s="1" t="str">
        <f>CONCATENATE("&lt;recording_date&gt;",'Raw Metadata'!R37,"&lt;/recording_date&gt;")</f>
        <v>&lt;recording_date&gt;6 February, 1996&lt;/recording_date&gt;</v>
      </c>
      <c r="I36" s="1" t="str">
        <f>CONCATENATE("&lt;fieldworkers&gt;",'Raw Metadata'!S37,"&lt;/fieldworkers&gt;")</f>
        <v>&lt;fieldworkers&gt;Jenny Ladefoged, Peter Ladefoged, Alice Turk, Kevin Hind&lt;/fieldworkers&gt;</v>
      </c>
      <c r="J36" s="1" t="str">
        <f>CONCATENATE("&lt;origin&gt;",'Raw Metadata'!T37,"&lt;/origin&gt;")</f>
        <v>&lt;origin&gt;Speaker from Bernera, Scotland&lt;/origin&gt;</v>
      </c>
      <c r="K36" s="1" t="str">
        <f>CONCATENATE("&lt;speakers&gt;",'Raw Metadata'!V37,"&lt;/speakers&gt;")</f>
        <v>&lt;speakers&gt;Donald Zachariah Macaulay&lt;/speakers&gt;</v>
      </c>
      <c r="L36" s="1" t="str">
        <f>CONCATENATE("&lt;filename_audio&gt;",'Raw Metadata'!B37,"&lt;/filename_audio&gt;")</f>
        <v>&lt;filename_audio&gt;gla_word-list_1997_34&lt;/filename_audio&gt;</v>
      </c>
      <c r="M36" s="1" t="str">
        <f>CONCATENATE("&lt;filename_wav&gt;",'Raw Metadata'!C37,"&lt;/filename_wav&gt;")</f>
        <v>&lt;filename_wav&gt;gla_word-list_1997_34.wav&lt;/filename_wav&gt;</v>
      </c>
      <c r="N36" s="1" t="str">
        <f>CONCATENATE("&lt;filename_mp3&gt;",'Raw Metadata'!D37,"&lt;/filename_mp3&gt;")</f>
        <v>&lt;filename_mp3&gt;gla_word-list_1997_34.mp3&lt;/filename_mp3&gt;</v>
      </c>
      <c r="O36" s="1" t="str">
        <f>CONCATENATE("&lt;wav_quality&gt;",'Raw Metadata'!W37,"&lt;/wav_quality&gt;")</f>
        <v>&lt;wav_quality&gt;44.1 kHz, 16-bit sound depth (bit rate=705 kbps)&lt;/wav_quality&gt;</v>
      </c>
      <c r="P36" s="1" t="str">
        <f>CONCATENATE("&lt;mp3_quality&gt;",'Raw Metadata'!X37,"&lt;/mp3_quality&gt;")</f>
        <v>&lt;mp3_quality&gt;56 kbps&lt;/mp3_quality&gt;</v>
      </c>
      <c r="Q36" s="1" t="str">
        <f>CONCATENATE("&lt;original_medium&gt;",'Raw Metadata'!Y37,"&lt;/original_medium&gt;")</f>
        <v>&lt;original_medium&gt;DAT tape, 48 kHz&lt;/original_medium&gt;</v>
      </c>
      <c r="R36" s="1" t="str">
        <f>CONCATENATE("&lt;wordlist&gt;",'Raw Metadata'!E37,"&lt;/wordlist&gt;")</f>
        <v>&lt;wordlist&gt;gla_word-list_1997_01.html&lt;/wordlist&gt;</v>
      </c>
      <c r="S36" s="1" t="str">
        <f>CONCATENATE("&lt;wordlist_entries&gt;",'Raw Metadata'!F37,"&lt;/wordlist_entries&gt;")</f>
        <v>&lt;wordlist_entries&gt;201 - 237&lt;/wordlist_entries&gt;</v>
      </c>
      <c r="T36" s="1" t="str">
        <f>CONCATENATE("&lt;image_tif&gt;",'Raw Metadata'!I37,"&lt;/image_tif&gt;")</f>
        <v>&lt;image_tif&gt;gla_word-list_1997_06.tif&lt;/image_tif&gt;</v>
      </c>
      <c r="U36" s="1" t="str">
        <f>CONCATENATE("&lt;image_tif2&gt;",'Raw Metadata'!J37,"&lt;/image_tif2&gt;")</f>
        <v>&lt;image_tif2&gt;&lt;/image_tif2&gt;</v>
      </c>
      <c r="V36" s="1" t="str">
        <f>CONCATENATE("&lt;image_jpg&gt;",'Raw Metadata'!G37,"&lt;/image_jpg&gt;")</f>
        <v>&lt;image_jpg&gt;gla_word-list_1997_06.jpg&lt;/image_jpg&gt;</v>
      </c>
      <c r="W36" s="1" t="str">
        <f>CONCATENATE("&lt;image_jpg2&gt;",'Raw Metadata'!H37,"&lt;/image_jpg2&gt;")</f>
        <v>&lt;image_jpg2&gt;&lt;/image_jpg2&gt;</v>
      </c>
      <c r="X36" s="1" t="str">
        <f>CONCATENATE("&lt;tif_quality&gt;",'Raw Metadata'!K37,"&lt;/tif_quality&gt;")</f>
        <v>&lt;tif_quality&gt;300 dpi&lt;/tif_quality&gt;</v>
      </c>
      <c r="Y36" s="1" t="str">
        <f>CONCATENATE("&lt;jpg_quality&gt;",'Raw Metadata'!L37,"&lt;/jpg_quality&gt;")</f>
        <v>&lt;jpg_quality&gt;300 dpi&lt;/jpg_quality&gt;</v>
      </c>
      <c r="Z36" s="1" t="str">
        <f>CONCATENATE("&lt;details&gt;",'Raw Metadata'!M37,"&lt;/details&gt;")</f>
        <v>&lt;details&gt;gla_record_details.html#34&lt;/details&gt;</v>
      </c>
      <c r="AA36" s="1" t="str">
        <f>CONCATENATE("&lt;rights&gt;",'Raw Metadata'!Z37,"&lt;/rights&gt;")</f>
        <v>&lt;rights&gt;This work is licensed under a Creative Commons license, available for viewing at http://creativecommons.org/licenses/by-nc/2.0/&lt;/rights&gt;</v>
      </c>
      <c r="AB36" s="1" t="str">
        <f>CONCATENATE("&lt;wordlist_no_repetition&gt;",'Raw Metadata'!AB37,"&lt;/wordlist_no_repetition&gt;")</f>
        <v>&lt;wordlist_no_repetition&gt;&lt;/wordlist_no_repetition&gt;</v>
      </c>
      <c r="AC36" s="1" t="str">
        <f>CONCATENATE("&lt;link_within_wordlist&gt;",'Raw Metadata'!AD37,"&lt;/link_within_wordlist&gt;")</f>
        <v>&lt;link_within_wordlist&gt;gla_word-list_1997_01.html#201&lt;/link_within_wordlist&gt;</v>
      </c>
      <c r="AD36" s="1" t="s">
        <v>63</v>
      </c>
    </row>
    <row r="37" spans="1:30" ht="17.25">
      <c r="A37" s="1" t="s">
        <v>62</v>
      </c>
      <c r="B37" s="1" t="str">
        <f>CONCATENATE("&lt;entry&gt;",'Raw Metadata'!A38,"&lt;/entry&gt;")</f>
        <v>&lt;entry&gt;35&lt;/entry&gt;</v>
      </c>
      <c r="C37" s="1" t="str">
        <f>CONCATENATE("&lt;lang_name&gt;",'Raw Metadata'!N38,"&lt;/lang_name&gt;")</f>
        <v>&lt;lang_name&gt;Gaelic, Scottish&lt;/lang_name&gt;</v>
      </c>
      <c r="D37" s="1" t="str">
        <f>CONCATENATE("&lt;dialect&gt;",'Raw Metadata'!U38,"&lt;/dialect&gt;")</f>
        <v>&lt;dialect&gt;Great Bernera dialect&lt;/dialect&gt;</v>
      </c>
      <c r="E37" s="1" t="str">
        <f>CONCATENATE("&lt;sil_code&gt;",'Raw Metadata'!O38,"&lt;/sil_code&gt;")</f>
        <v>&lt;sil_code&gt;gla&lt;/sil_code&gt;</v>
      </c>
      <c r="F37" s="1" t="str">
        <f>CONCATENATE("&lt;content&gt;",'Raw Metadata'!P38,"&lt;/content&gt;")</f>
        <v>&lt;content&gt;Word List&lt;/content&gt;</v>
      </c>
      <c r="G37" s="1" t="str">
        <f>CONCATENATE("&lt;recording_location&gt;",'Raw Metadata'!Q38,"&lt;/recording_location&gt;")</f>
        <v>&lt;recording_location&gt;Great Bernera, Lewis, Outer Hebrides, Scotland&lt;/recording_location&gt;</v>
      </c>
      <c r="H37" s="1" t="str">
        <f>CONCATENATE("&lt;recording_date&gt;",'Raw Metadata'!R38,"&lt;/recording_date&gt;")</f>
        <v>&lt;recording_date&gt;6 February, 1996&lt;/recording_date&gt;</v>
      </c>
      <c r="I37" s="1" t="str">
        <f>CONCATENATE("&lt;fieldworkers&gt;",'Raw Metadata'!S38,"&lt;/fieldworkers&gt;")</f>
        <v>&lt;fieldworkers&gt;Jenny Ladefoged, Peter Ladefoged, Alice Turk, Kevin Hind&lt;/fieldworkers&gt;</v>
      </c>
      <c r="J37" s="1" t="str">
        <f>CONCATENATE("&lt;origin&gt;",'Raw Metadata'!T38,"&lt;/origin&gt;")</f>
        <v>&lt;origin&gt;Speaker from Bernera, Scotland&lt;/origin&gt;</v>
      </c>
      <c r="K37" s="1" t="str">
        <f>CONCATENATE("&lt;speakers&gt;",'Raw Metadata'!V38,"&lt;/speakers&gt;")</f>
        <v>&lt;speakers&gt;Donald Zachariah Macaulay&lt;/speakers&gt;</v>
      </c>
      <c r="L37" s="1" t="str">
        <f>CONCATENATE("&lt;filename_audio&gt;",'Raw Metadata'!B38,"&lt;/filename_audio&gt;")</f>
        <v>&lt;filename_audio&gt;gla_word-list_1997_35&lt;/filename_audio&gt;</v>
      </c>
      <c r="M37" s="1" t="str">
        <f>CONCATENATE("&lt;filename_wav&gt;",'Raw Metadata'!C38,"&lt;/filename_wav&gt;")</f>
        <v>&lt;filename_wav&gt;gla_word-list_1997_35.wav&lt;/filename_wav&gt;</v>
      </c>
      <c r="N37" s="1" t="str">
        <f>CONCATENATE("&lt;filename_mp3&gt;",'Raw Metadata'!D38,"&lt;/filename_mp3&gt;")</f>
        <v>&lt;filename_mp3&gt;gla_word-list_1997_35.mp3&lt;/filename_mp3&gt;</v>
      </c>
      <c r="O37" s="1" t="str">
        <f>CONCATENATE("&lt;wav_quality&gt;",'Raw Metadata'!W38,"&lt;/wav_quality&gt;")</f>
        <v>&lt;wav_quality&gt;44.1 kHz, 16-bit sound depth (bit rate=705 kbps)&lt;/wav_quality&gt;</v>
      </c>
      <c r="P37" s="1" t="str">
        <f>CONCATENATE("&lt;mp3_quality&gt;",'Raw Metadata'!X38,"&lt;/mp3_quality&gt;")</f>
        <v>&lt;mp3_quality&gt;56 kbps&lt;/mp3_quality&gt;</v>
      </c>
      <c r="Q37" s="1" t="str">
        <f>CONCATENATE("&lt;original_medium&gt;",'Raw Metadata'!Y38,"&lt;/original_medium&gt;")</f>
        <v>&lt;original_medium&gt;DAT tape, 48 kHz&lt;/original_medium&gt;</v>
      </c>
      <c r="R37" s="1" t="str">
        <f>CONCATENATE("&lt;wordlist&gt;",'Raw Metadata'!E38,"&lt;/wordlist&gt;")</f>
        <v>&lt;wordlist&gt;gla_word-list_1997_01.html&lt;/wordlist&gt;</v>
      </c>
      <c r="S37" s="1" t="str">
        <f>CONCATENATE("&lt;wordlist_entries&gt;",'Raw Metadata'!F38,"&lt;/wordlist_entries&gt;")</f>
        <v>&lt;wordlist_entries&gt;238 - 268&lt;/wordlist_entries&gt;</v>
      </c>
      <c r="T37" s="1" t="str">
        <f>CONCATENATE("&lt;image_tif&gt;",'Raw Metadata'!I38,"&lt;/image_tif&gt;")</f>
        <v>&lt;image_tif&gt;gla_word-list_1997_07.tif&lt;/image_tif&gt;</v>
      </c>
      <c r="U37" s="1" t="str">
        <f>CONCATENATE("&lt;image_tif2&gt;",'Raw Metadata'!J38,"&lt;/image_tif2&gt;")</f>
        <v>&lt;image_tif2&gt;&lt;/image_tif2&gt;</v>
      </c>
      <c r="V37" s="1" t="str">
        <f>CONCATENATE("&lt;image_jpg&gt;",'Raw Metadata'!G38,"&lt;/image_jpg&gt;")</f>
        <v>&lt;image_jpg&gt;gla_word-list_1997_07.jpg&lt;/image_jpg&gt;</v>
      </c>
      <c r="W37" s="1" t="str">
        <f>CONCATENATE("&lt;image_jpg2&gt;",'Raw Metadata'!H38,"&lt;/image_jpg2&gt;")</f>
        <v>&lt;image_jpg2&gt;&lt;/image_jpg2&gt;</v>
      </c>
      <c r="X37" s="1" t="str">
        <f>CONCATENATE("&lt;tif_quality&gt;",'Raw Metadata'!K38,"&lt;/tif_quality&gt;")</f>
        <v>&lt;tif_quality&gt;300 dpi&lt;/tif_quality&gt;</v>
      </c>
      <c r="Y37" s="1" t="str">
        <f>CONCATENATE("&lt;jpg_quality&gt;",'Raw Metadata'!L38,"&lt;/jpg_quality&gt;")</f>
        <v>&lt;jpg_quality&gt;300 dpi&lt;/jpg_quality&gt;</v>
      </c>
      <c r="Z37" s="1" t="str">
        <f>CONCATENATE("&lt;details&gt;",'Raw Metadata'!M38,"&lt;/details&gt;")</f>
        <v>&lt;details&gt;gla_record_details.html#35&lt;/details&gt;</v>
      </c>
      <c r="AA37" s="1" t="str">
        <f>CONCATENATE("&lt;rights&gt;",'Raw Metadata'!Z38,"&lt;/rights&gt;")</f>
        <v>&lt;rights&gt;This work is licensed under a Creative Commons license, available for viewing at http://creativecommons.org/licenses/by-nc/2.0/&lt;/rights&gt;</v>
      </c>
      <c r="AB37" s="1" t="str">
        <f>CONCATENATE("&lt;wordlist_no_repetition&gt;",'Raw Metadata'!AB38,"&lt;/wordlist_no_repetition&gt;")</f>
        <v>&lt;wordlist_no_repetition&gt;&lt;/wordlist_no_repetition&gt;</v>
      </c>
      <c r="AC37" s="1" t="str">
        <f>CONCATENATE("&lt;link_within_wordlist&gt;",'Raw Metadata'!AD38,"&lt;/link_within_wordlist&gt;")</f>
        <v>&lt;link_within_wordlist&gt;gla_word-list_1997_01.html#238&lt;/link_within_wordlist&gt;</v>
      </c>
      <c r="AD37" s="1" t="s">
        <v>63</v>
      </c>
    </row>
    <row r="38" spans="1:30" ht="17.25">
      <c r="A38" s="1" t="s">
        <v>62</v>
      </c>
      <c r="B38" s="1" t="str">
        <f>CONCATENATE("&lt;entry&gt;",'Raw Metadata'!A39,"&lt;/entry&gt;")</f>
        <v>&lt;entry&gt;36&lt;/entry&gt;</v>
      </c>
      <c r="C38" s="1" t="str">
        <f>CONCATENATE("&lt;lang_name&gt;",'Raw Metadata'!N39,"&lt;/lang_name&gt;")</f>
        <v>&lt;lang_name&gt;Gaelic, Scottish&lt;/lang_name&gt;</v>
      </c>
      <c r="D38" s="1" t="str">
        <f>CONCATENATE("&lt;dialect&gt;",'Raw Metadata'!U39,"&lt;/dialect&gt;")</f>
        <v>&lt;dialect&gt;Great Bernera dialect&lt;/dialect&gt;</v>
      </c>
      <c r="E38" s="1" t="str">
        <f>CONCATENATE("&lt;sil_code&gt;",'Raw Metadata'!O39,"&lt;/sil_code&gt;")</f>
        <v>&lt;sil_code&gt;gla&lt;/sil_code&gt;</v>
      </c>
      <c r="F38" s="1" t="str">
        <f>CONCATENATE("&lt;content&gt;",'Raw Metadata'!P39,"&lt;/content&gt;")</f>
        <v>&lt;content&gt;Word List&lt;/content&gt;</v>
      </c>
      <c r="G38" s="1" t="str">
        <f>CONCATENATE("&lt;recording_location&gt;",'Raw Metadata'!Q39,"&lt;/recording_location&gt;")</f>
        <v>&lt;recording_location&gt;Great Bernera, Lewis, Outer Hebrides, Scotland&lt;/recording_location&gt;</v>
      </c>
      <c r="H38" s="1" t="str">
        <f>CONCATENATE("&lt;recording_date&gt;",'Raw Metadata'!R39,"&lt;/recording_date&gt;")</f>
        <v>&lt;recording_date&gt;6 February, 1996&lt;/recording_date&gt;</v>
      </c>
      <c r="I38" s="1" t="str">
        <f>CONCATENATE("&lt;fieldworkers&gt;",'Raw Metadata'!S39,"&lt;/fieldworkers&gt;")</f>
        <v>&lt;fieldworkers&gt;Jenny Ladefoged, Peter Ladefoged, Alice Turk, Kevin Hind&lt;/fieldworkers&gt;</v>
      </c>
      <c r="J38" s="1" t="str">
        <f>CONCATENATE("&lt;origin&gt;",'Raw Metadata'!T39,"&lt;/origin&gt;")</f>
        <v>&lt;origin&gt;Speaker from Bernera, Scotland&lt;/origin&gt;</v>
      </c>
      <c r="K38" s="1" t="str">
        <f>CONCATENATE("&lt;speakers&gt;",'Raw Metadata'!V39,"&lt;/speakers&gt;")</f>
        <v>&lt;speakers&gt;Annie Macaulay&lt;/speakers&gt;</v>
      </c>
      <c r="L38" s="1" t="str">
        <f>CONCATENATE("&lt;filename_audio&gt;",'Raw Metadata'!B39,"&lt;/filename_audio&gt;")</f>
        <v>&lt;filename_audio&gt;gla_word-list_1997_36&lt;/filename_audio&gt;</v>
      </c>
      <c r="M38" s="1" t="str">
        <f>CONCATENATE("&lt;filename_wav&gt;",'Raw Metadata'!C39,"&lt;/filename_wav&gt;")</f>
        <v>&lt;filename_wav&gt;gla_word-list_1997_36.wav&lt;/filename_wav&gt;</v>
      </c>
      <c r="N38" s="1" t="str">
        <f>CONCATENATE("&lt;filename_mp3&gt;",'Raw Metadata'!D39,"&lt;/filename_mp3&gt;")</f>
        <v>&lt;filename_mp3&gt;gla_word-list_1997_36.mp3&lt;/filename_mp3&gt;</v>
      </c>
      <c r="O38" s="1" t="str">
        <f>CONCATENATE("&lt;wav_quality&gt;",'Raw Metadata'!W39,"&lt;/wav_quality&gt;")</f>
        <v>&lt;wav_quality&gt;44.1 kHz, 16-bit sound depth (bit rate=705 kbps)&lt;/wav_quality&gt;</v>
      </c>
      <c r="P38" s="1" t="str">
        <f>CONCATENATE("&lt;mp3_quality&gt;",'Raw Metadata'!X39,"&lt;/mp3_quality&gt;")</f>
        <v>&lt;mp3_quality&gt;56 kbps&lt;/mp3_quality&gt;</v>
      </c>
      <c r="Q38" s="1" t="str">
        <f>CONCATENATE("&lt;original_medium&gt;",'Raw Metadata'!Y39,"&lt;/original_medium&gt;")</f>
        <v>&lt;original_medium&gt;DAT tape, 48 kHz&lt;/original_medium&gt;</v>
      </c>
      <c r="R38" s="1" t="str">
        <f>CONCATENATE("&lt;wordlist&gt;",'Raw Metadata'!E39,"&lt;/wordlist&gt;")</f>
        <v>&lt;wordlist&gt;gla_word-list_1997_01.html&lt;/wordlist&gt;</v>
      </c>
      <c r="S38" s="1" t="str">
        <f>CONCATENATE("&lt;wordlist_entries&gt;",'Raw Metadata'!F39,"&lt;/wordlist_entries&gt;")</f>
        <v>&lt;wordlist_entries&gt;1 - 38&lt;/wordlist_entries&gt;</v>
      </c>
      <c r="T38" s="1" t="str">
        <f>CONCATENATE("&lt;image_tif&gt;",'Raw Metadata'!I39,"&lt;/image_tif&gt;")</f>
        <v>&lt;image_tif&gt;gla_word-list_1997_01.tif&lt;/image_tif&gt;</v>
      </c>
      <c r="U38" s="1" t="str">
        <f>CONCATENATE("&lt;image_tif2&gt;",'Raw Metadata'!J39,"&lt;/image_tif2&gt;")</f>
        <v>&lt;image_tif2&gt;&lt;/image_tif2&gt;</v>
      </c>
      <c r="V38" s="1" t="str">
        <f>CONCATENATE("&lt;image_jpg&gt;",'Raw Metadata'!G39,"&lt;/image_jpg&gt;")</f>
        <v>&lt;image_jpg&gt;gla_word-list_1997_01.jpg&lt;/image_jpg&gt;</v>
      </c>
      <c r="W38" s="1" t="str">
        <f>CONCATENATE("&lt;image_jpg2&gt;",'Raw Metadata'!H39,"&lt;/image_jpg2&gt;")</f>
        <v>&lt;image_jpg2&gt;&lt;/image_jpg2&gt;</v>
      </c>
      <c r="X38" s="1" t="str">
        <f>CONCATENATE("&lt;tif_quality&gt;",'Raw Metadata'!K39,"&lt;/tif_quality&gt;")</f>
        <v>&lt;tif_quality&gt;300 dpi&lt;/tif_quality&gt;</v>
      </c>
      <c r="Y38" s="1" t="str">
        <f>CONCATENATE("&lt;jpg_quality&gt;",'Raw Metadata'!L39,"&lt;/jpg_quality&gt;")</f>
        <v>&lt;jpg_quality&gt;300 dpi&lt;/jpg_quality&gt;</v>
      </c>
      <c r="Z38" s="1" t="str">
        <f>CONCATENATE("&lt;details&gt;",'Raw Metadata'!M39,"&lt;/details&gt;")</f>
        <v>&lt;details&gt;gla_record_details.html#36&lt;/details&gt;</v>
      </c>
      <c r="AA38" s="1" t="str">
        <f>CONCATENATE("&lt;rights&gt;",'Raw Metadata'!Z39,"&lt;/rights&gt;")</f>
        <v>&lt;rights&gt;This work is licensed under a Creative Commons license, available for viewing at http://creativecommons.org/licenses/by-nc/2.0/&lt;/rights&gt;</v>
      </c>
      <c r="AB38" s="1" t="str">
        <f>CONCATENATE("&lt;wordlist_no_repetition&gt;",'Raw Metadata'!AB39,"&lt;/wordlist_no_repetition&gt;")</f>
        <v>&lt;wordlist_no_repetition&gt;gla_word-list_1997_01.jpg&lt;/wordlist_no_repetition&gt;</v>
      </c>
      <c r="AC38" s="1" t="str">
        <f>CONCATENATE("&lt;link_within_wordlist&gt;",'Raw Metadata'!AD39,"&lt;/link_within_wordlist&gt;")</f>
        <v>&lt;link_within_wordlist&gt;gla_word-list_1997_01.html#1&lt;/link_within_wordlist&gt;</v>
      </c>
      <c r="AD38" s="1" t="s">
        <v>63</v>
      </c>
    </row>
    <row r="39" spans="1:30" ht="17.25">
      <c r="A39" s="1" t="s">
        <v>62</v>
      </c>
      <c r="B39" s="1" t="str">
        <f>CONCATENATE("&lt;entry&gt;",'Raw Metadata'!A40,"&lt;/entry&gt;")</f>
        <v>&lt;entry&gt;37&lt;/entry&gt;</v>
      </c>
      <c r="C39" s="1" t="str">
        <f>CONCATENATE("&lt;lang_name&gt;",'Raw Metadata'!N40,"&lt;/lang_name&gt;")</f>
        <v>&lt;lang_name&gt;Gaelic, Scottish&lt;/lang_name&gt;</v>
      </c>
      <c r="D39" s="1" t="str">
        <f>CONCATENATE("&lt;dialect&gt;",'Raw Metadata'!U40,"&lt;/dialect&gt;")</f>
        <v>&lt;dialect&gt;Great Bernera dialect&lt;/dialect&gt;</v>
      </c>
      <c r="E39" s="1" t="str">
        <f>CONCATENATE("&lt;sil_code&gt;",'Raw Metadata'!O40,"&lt;/sil_code&gt;")</f>
        <v>&lt;sil_code&gt;gla&lt;/sil_code&gt;</v>
      </c>
      <c r="F39" s="1" t="str">
        <f>CONCATENATE("&lt;content&gt;",'Raw Metadata'!P40,"&lt;/content&gt;")</f>
        <v>&lt;content&gt;Word List&lt;/content&gt;</v>
      </c>
      <c r="G39" s="1" t="str">
        <f>CONCATENATE("&lt;recording_location&gt;",'Raw Metadata'!Q40,"&lt;/recording_location&gt;")</f>
        <v>&lt;recording_location&gt;Great Bernera, Lewis, Outer Hebrides, Scotland&lt;/recording_location&gt;</v>
      </c>
      <c r="H39" s="1" t="str">
        <f>CONCATENATE("&lt;recording_date&gt;",'Raw Metadata'!R40,"&lt;/recording_date&gt;")</f>
        <v>&lt;recording_date&gt;6 February, 1996&lt;/recording_date&gt;</v>
      </c>
      <c r="I39" s="1" t="str">
        <f>CONCATENATE("&lt;fieldworkers&gt;",'Raw Metadata'!S40,"&lt;/fieldworkers&gt;")</f>
        <v>&lt;fieldworkers&gt;Jenny Ladefoged, Peter Ladefoged, Alice Turk, Kevin Hind&lt;/fieldworkers&gt;</v>
      </c>
      <c r="J39" s="1" t="str">
        <f>CONCATENATE("&lt;origin&gt;",'Raw Metadata'!T40,"&lt;/origin&gt;")</f>
        <v>&lt;origin&gt;Speaker from Bernera, Scotland&lt;/origin&gt;</v>
      </c>
      <c r="K39" s="1" t="str">
        <f>CONCATENATE("&lt;speakers&gt;",'Raw Metadata'!V40,"&lt;/speakers&gt;")</f>
        <v>&lt;speakers&gt;Annie Macaulay&lt;/speakers&gt;</v>
      </c>
      <c r="L39" s="1" t="str">
        <f>CONCATENATE("&lt;filename_audio&gt;",'Raw Metadata'!B40,"&lt;/filename_audio&gt;")</f>
        <v>&lt;filename_audio&gt;gla_word-list_1997_37&lt;/filename_audio&gt;</v>
      </c>
      <c r="M39" s="1" t="str">
        <f>CONCATENATE("&lt;filename_wav&gt;",'Raw Metadata'!C40,"&lt;/filename_wav&gt;")</f>
        <v>&lt;filename_wav&gt;gla_word-list_1997_37.wav&lt;/filename_wav&gt;</v>
      </c>
      <c r="N39" s="1" t="str">
        <f>CONCATENATE("&lt;filename_mp3&gt;",'Raw Metadata'!D40,"&lt;/filename_mp3&gt;")</f>
        <v>&lt;filename_mp3&gt;gla_word-list_1997_37.mp3&lt;/filename_mp3&gt;</v>
      </c>
      <c r="O39" s="1" t="str">
        <f>CONCATENATE("&lt;wav_quality&gt;",'Raw Metadata'!W40,"&lt;/wav_quality&gt;")</f>
        <v>&lt;wav_quality&gt;44.1 kHz, 16-bit sound depth (bit rate=705 kbps)&lt;/wav_quality&gt;</v>
      </c>
      <c r="P39" s="1" t="str">
        <f>CONCATENATE("&lt;mp3_quality&gt;",'Raw Metadata'!X40,"&lt;/mp3_quality&gt;")</f>
        <v>&lt;mp3_quality&gt;56 kbps&lt;/mp3_quality&gt;</v>
      </c>
      <c r="Q39" s="1" t="str">
        <f>CONCATENATE("&lt;original_medium&gt;",'Raw Metadata'!Y40,"&lt;/original_medium&gt;")</f>
        <v>&lt;original_medium&gt;DAT tape, 48 kHz&lt;/original_medium&gt;</v>
      </c>
      <c r="R39" s="1" t="str">
        <f>CONCATENATE("&lt;wordlist&gt;",'Raw Metadata'!E40,"&lt;/wordlist&gt;")</f>
        <v>&lt;wordlist&gt;gla_word-list_1997_01.html&lt;/wordlist&gt;</v>
      </c>
      <c r="S39" s="1" t="str">
        <f>CONCATENATE("&lt;wordlist_entries&gt;",'Raw Metadata'!F40,"&lt;/wordlist_entries&gt;")</f>
        <v>&lt;wordlist_entries&gt;39 - 80&lt;/wordlist_entries&gt;</v>
      </c>
      <c r="T39" s="1" t="str">
        <f>CONCATENATE("&lt;image_tif&gt;",'Raw Metadata'!I40,"&lt;/image_tif&gt;")</f>
        <v>&lt;image_tif&gt;gla_word-list_1997_02.tif&lt;/image_tif&gt;</v>
      </c>
      <c r="U39" s="1" t="str">
        <f>CONCATENATE("&lt;image_tif2&gt;",'Raw Metadata'!J40,"&lt;/image_tif2&gt;")</f>
        <v>&lt;image_tif2&gt;&lt;/image_tif2&gt;</v>
      </c>
      <c r="V39" s="1" t="str">
        <f>CONCATENATE("&lt;image_jpg&gt;",'Raw Metadata'!G40,"&lt;/image_jpg&gt;")</f>
        <v>&lt;image_jpg&gt;gla_word-list_1997_02.jpg&lt;/image_jpg&gt;</v>
      </c>
      <c r="W39" s="1" t="str">
        <f>CONCATENATE("&lt;image_jpg2&gt;",'Raw Metadata'!H40,"&lt;/image_jpg2&gt;")</f>
        <v>&lt;image_jpg2&gt;&lt;/image_jpg2&gt;</v>
      </c>
      <c r="X39" s="1" t="str">
        <f>CONCATENATE("&lt;tif_quality&gt;",'Raw Metadata'!K40,"&lt;/tif_quality&gt;")</f>
        <v>&lt;tif_quality&gt;300 dpi&lt;/tif_quality&gt;</v>
      </c>
      <c r="Y39" s="1" t="str">
        <f>CONCATENATE("&lt;jpg_quality&gt;",'Raw Metadata'!L40,"&lt;/jpg_quality&gt;")</f>
        <v>&lt;jpg_quality&gt;300 dpi&lt;/jpg_quality&gt;</v>
      </c>
      <c r="Z39" s="1" t="str">
        <f>CONCATENATE("&lt;details&gt;",'Raw Metadata'!M40,"&lt;/details&gt;")</f>
        <v>&lt;details&gt;gla_record_details.html#37&lt;/details&gt;</v>
      </c>
      <c r="AA39" s="1" t="str">
        <f>CONCATENATE("&lt;rights&gt;",'Raw Metadata'!Z40,"&lt;/rights&gt;")</f>
        <v>&lt;rights&gt;This work is licensed under a Creative Commons license, available for viewing at http://creativecommons.org/licenses/by-nc/2.0/&lt;/rights&gt;</v>
      </c>
      <c r="AB39" s="1" t="str">
        <f>CONCATENATE("&lt;wordlist_no_repetition&gt;",'Raw Metadata'!AB40,"&lt;/wordlist_no_repetition&gt;")</f>
        <v>&lt;wordlist_no_repetition&gt;&lt;/wordlist_no_repetition&gt;</v>
      </c>
      <c r="AC39" s="1" t="str">
        <f>CONCATENATE("&lt;link_within_wordlist&gt;",'Raw Metadata'!AD40,"&lt;/link_within_wordlist&gt;")</f>
        <v>&lt;link_within_wordlist&gt;gla_word-list_1997_01.html#39&lt;/link_within_wordlist&gt;</v>
      </c>
      <c r="AD39" s="1" t="s">
        <v>63</v>
      </c>
    </row>
    <row r="40" spans="1:30" ht="17.25">
      <c r="A40" s="1" t="s">
        <v>62</v>
      </c>
      <c r="B40" s="1" t="str">
        <f>CONCATENATE("&lt;entry&gt;",'Raw Metadata'!A41,"&lt;/entry&gt;")</f>
        <v>&lt;entry&gt;38&lt;/entry&gt;</v>
      </c>
      <c r="C40" s="1" t="str">
        <f>CONCATENATE("&lt;lang_name&gt;",'Raw Metadata'!N41,"&lt;/lang_name&gt;")</f>
        <v>&lt;lang_name&gt;Gaelic, Scottish&lt;/lang_name&gt;</v>
      </c>
      <c r="D40" s="1" t="str">
        <f>CONCATENATE("&lt;dialect&gt;",'Raw Metadata'!U41,"&lt;/dialect&gt;")</f>
        <v>&lt;dialect&gt;Great Bernera dialect&lt;/dialect&gt;</v>
      </c>
      <c r="E40" s="1" t="str">
        <f>CONCATENATE("&lt;sil_code&gt;",'Raw Metadata'!O41,"&lt;/sil_code&gt;")</f>
        <v>&lt;sil_code&gt;gla&lt;/sil_code&gt;</v>
      </c>
      <c r="F40" s="1" t="str">
        <f>CONCATENATE("&lt;content&gt;",'Raw Metadata'!P41,"&lt;/content&gt;")</f>
        <v>&lt;content&gt;Word List&lt;/content&gt;</v>
      </c>
      <c r="G40" s="1" t="str">
        <f>CONCATENATE("&lt;recording_location&gt;",'Raw Metadata'!Q41,"&lt;/recording_location&gt;")</f>
        <v>&lt;recording_location&gt;Great Bernera, Lewis, Outer Hebrides, Scotland&lt;/recording_location&gt;</v>
      </c>
      <c r="H40" s="1" t="str">
        <f>CONCATENATE("&lt;recording_date&gt;",'Raw Metadata'!R41,"&lt;/recording_date&gt;")</f>
        <v>&lt;recording_date&gt;6 February, 1996&lt;/recording_date&gt;</v>
      </c>
      <c r="I40" s="1" t="str">
        <f>CONCATENATE("&lt;fieldworkers&gt;",'Raw Metadata'!S41,"&lt;/fieldworkers&gt;")</f>
        <v>&lt;fieldworkers&gt;Jenny Ladefoged, Peter Ladefoged, Alice Turk, Kevin Hind&lt;/fieldworkers&gt;</v>
      </c>
      <c r="J40" s="1" t="str">
        <f>CONCATENATE("&lt;origin&gt;",'Raw Metadata'!T41,"&lt;/origin&gt;")</f>
        <v>&lt;origin&gt;Speaker from Bernera, Scotland&lt;/origin&gt;</v>
      </c>
      <c r="K40" s="1" t="str">
        <f>CONCATENATE("&lt;speakers&gt;",'Raw Metadata'!V41,"&lt;/speakers&gt;")</f>
        <v>&lt;speakers&gt;Annie Macaulay&lt;/speakers&gt;</v>
      </c>
      <c r="L40" s="1" t="str">
        <f>CONCATENATE("&lt;filename_audio&gt;",'Raw Metadata'!B41,"&lt;/filename_audio&gt;")</f>
        <v>&lt;filename_audio&gt;gla_word-list_1997_38&lt;/filename_audio&gt;</v>
      </c>
      <c r="M40" s="1" t="str">
        <f>CONCATENATE("&lt;filename_wav&gt;",'Raw Metadata'!C41,"&lt;/filename_wav&gt;")</f>
        <v>&lt;filename_wav&gt;gla_word-list_1997_38.wav&lt;/filename_wav&gt;</v>
      </c>
      <c r="N40" s="1" t="str">
        <f>CONCATENATE("&lt;filename_mp3&gt;",'Raw Metadata'!D41,"&lt;/filename_mp3&gt;")</f>
        <v>&lt;filename_mp3&gt;gla_word-list_1997_38.mp3&lt;/filename_mp3&gt;</v>
      </c>
      <c r="O40" s="1" t="str">
        <f>CONCATENATE("&lt;wav_quality&gt;",'Raw Metadata'!W41,"&lt;/wav_quality&gt;")</f>
        <v>&lt;wav_quality&gt;44.1 kHz, 16-bit sound depth (bit rate=705 kbps)&lt;/wav_quality&gt;</v>
      </c>
      <c r="P40" s="1" t="str">
        <f>CONCATENATE("&lt;mp3_quality&gt;",'Raw Metadata'!X41,"&lt;/mp3_quality&gt;")</f>
        <v>&lt;mp3_quality&gt;56 kbps&lt;/mp3_quality&gt;</v>
      </c>
      <c r="Q40" s="1" t="str">
        <f>CONCATENATE("&lt;original_medium&gt;",'Raw Metadata'!Y41,"&lt;/original_medium&gt;")</f>
        <v>&lt;original_medium&gt;DAT tape, 48 kHz&lt;/original_medium&gt;</v>
      </c>
      <c r="R40" s="1" t="str">
        <f>CONCATENATE("&lt;wordlist&gt;",'Raw Metadata'!E41,"&lt;/wordlist&gt;")</f>
        <v>&lt;wordlist&gt;gla_word-list_1997_01.html&lt;/wordlist&gt;</v>
      </c>
      <c r="S40" s="1" t="str">
        <f>CONCATENATE("&lt;wordlist_entries&gt;",'Raw Metadata'!F41,"&lt;/wordlist_entries&gt;")</f>
        <v>&lt;wordlist_entries&gt;81 - 121&lt;/wordlist_entries&gt;</v>
      </c>
      <c r="T40" s="1" t="str">
        <f>CONCATENATE("&lt;image_tif&gt;",'Raw Metadata'!I41,"&lt;/image_tif&gt;")</f>
        <v>&lt;image_tif&gt;gla_word-list_1997_03.tif&lt;/image_tif&gt;</v>
      </c>
      <c r="U40" s="1" t="str">
        <f>CONCATENATE("&lt;image_tif2&gt;",'Raw Metadata'!J41,"&lt;/image_tif2&gt;")</f>
        <v>&lt;image_tif2&gt;&lt;/image_tif2&gt;</v>
      </c>
      <c r="V40" s="1" t="str">
        <f>CONCATENATE("&lt;image_jpg&gt;",'Raw Metadata'!G41,"&lt;/image_jpg&gt;")</f>
        <v>&lt;image_jpg&gt;gla_word-list_1997_03.jpg&lt;/image_jpg&gt;</v>
      </c>
      <c r="W40" s="1" t="str">
        <f>CONCATENATE("&lt;image_jpg2&gt;",'Raw Metadata'!H41,"&lt;/image_jpg2&gt;")</f>
        <v>&lt;image_jpg2&gt;&lt;/image_jpg2&gt;</v>
      </c>
      <c r="X40" s="1" t="str">
        <f>CONCATENATE("&lt;tif_quality&gt;",'Raw Metadata'!K41,"&lt;/tif_quality&gt;")</f>
        <v>&lt;tif_quality&gt;300 dpi&lt;/tif_quality&gt;</v>
      </c>
      <c r="Y40" s="1" t="str">
        <f>CONCATENATE("&lt;jpg_quality&gt;",'Raw Metadata'!L41,"&lt;/jpg_quality&gt;")</f>
        <v>&lt;jpg_quality&gt;300 dpi&lt;/jpg_quality&gt;</v>
      </c>
      <c r="Z40" s="1" t="str">
        <f>CONCATENATE("&lt;details&gt;",'Raw Metadata'!M41,"&lt;/details&gt;")</f>
        <v>&lt;details&gt;gla_record_details.html#38&lt;/details&gt;</v>
      </c>
      <c r="AA40" s="1" t="str">
        <f>CONCATENATE("&lt;rights&gt;",'Raw Metadata'!Z41,"&lt;/rights&gt;")</f>
        <v>&lt;rights&gt;This work is licensed under a Creative Commons license, available for viewing at http://creativecommons.org/licenses/by-nc/2.0/&lt;/rights&gt;</v>
      </c>
      <c r="AB40" s="1" t="str">
        <f>CONCATENATE("&lt;wordlist_no_repetition&gt;",'Raw Metadata'!AB41,"&lt;/wordlist_no_repetition&gt;")</f>
        <v>&lt;wordlist_no_repetition&gt;&lt;/wordlist_no_repetition&gt;</v>
      </c>
      <c r="AC40" s="1" t="str">
        <f>CONCATENATE("&lt;link_within_wordlist&gt;",'Raw Metadata'!AD41,"&lt;/link_within_wordlist&gt;")</f>
        <v>&lt;link_within_wordlist&gt;gla_word-list_1997_01.html#81&lt;/link_within_wordlist&gt;</v>
      </c>
      <c r="AD40" s="1" t="s">
        <v>63</v>
      </c>
    </row>
    <row r="41" spans="1:30" ht="17.25">
      <c r="A41" s="1" t="s">
        <v>62</v>
      </c>
      <c r="B41" s="1" t="str">
        <f>CONCATENATE("&lt;entry&gt;",'Raw Metadata'!A42,"&lt;/entry&gt;")</f>
        <v>&lt;entry&gt;39&lt;/entry&gt;</v>
      </c>
      <c r="C41" s="1" t="str">
        <f>CONCATENATE("&lt;lang_name&gt;",'Raw Metadata'!N42,"&lt;/lang_name&gt;")</f>
        <v>&lt;lang_name&gt;Gaelic, Scottish&lt;/lang_name&gt;</v>
      </c>
      <c r="D41" s="1" t="str">
        <f>CONCATENATE("&lt;dialect&gt;",'Raw Metadata'!U42,"&lt;/dialect&gt;")</f>
        <v>&lt;dialect&gt;Great Bernera dialect&lt;/dialect&gt;</v>
      </c>
      <c r="E41" s="1" t="str">
        <f>CONCATENATE("&lt;sil_code&gt;",'Raw Metadata'!O42,"&lt;/sil_code&gt;")</f>
        <v>&lt;sil_code&gt;gla&lt;/sil_code&gt;</v>
      </c>
      <c r="F41" s="1" t="str">
        <f>CONCATENATE("&lt;content&gt;",'Raw Metadata'!P42,"&lt;/content&gt;")</f>
        <v>&lt;content&gt;Word List&lt;/content&gt;</v>
      </c>
      <c r="G41" s="1" t="str">
        <f>CONCATENATE("&lt;recording_location&gt;",'Raw Metadata'!Q42,"&lt;/recording_location&gt;")</f>
        <v>&lt;recording_location&gt;Great Bernera, Lewis, Outer Hebrides, Scotland&lt;/recording_location&gt;</v>
      </c>
      <c r="H41" s="1" t="str">
        <f>CONCATENATE("&lt;recording_date&gt;",'Raw Metadata'!R42,"&lt;/recording_date&gt;")</f>
        <v>&lt;recording_date&gt;6 February, 1996&lt;/recording_date&gt;</v>
      </c>
      <c r="I41" s="1" t="str">
        <f>CONCATENATE("&lt;fieldworkers&gt;",'Raw Metadata'!S42,"&lt;/fieldworkers&gt;")</f>
        <v>&lt;fieldworkers&gt;Jenny Ladefoged, Peter Ladefoged, Alice Turk, Kevin Hind&lt;/fieldworkers&gt;</v>
      </c>
      <c r="J41" s="1" t="str">
        <f>CONCATENATE("&lt;origin&gt;",'Raw Metadata'!T42,"&lt;/origin&gt;")</f>
        <v>&lt;origin&gt;Speaker from Bernera, Scotland&lt;/origin&gt;</v>
      </c>
      <c r="K41" s="1" t="str">
        <f>CONCATENATE("&lt;speakers&gt;",'Raw Metadata'!V42,"&lt;/speakers&gt;")</f>
        <v>&lt;speakers&gt;Annie Macaulay&lt;/speakers&gt;</v>
      </c>
      <c r="L41" s="1" t="str">
        <f>CONCATENATE("&lt;filename_audio&gt;",'Raw Metadata'!B42,"&lt;/filename_audio&gt;")</f>
        <v>&lt;filename_audio&gt;gla_word-list_1997_39&lt;/filename_audio&gt;</v>
      </c>
      <c r="M41" s="1" t="str">
        <f>CONCATENATE("&lt;filename_wav&gt;",'Raw Metadata'!C42,"&lt;/filename_wav&gt;")</f>
        <v>&lt;filename_wav&gt;gla_word-list_1997_39.wav&lt;/filename_wav&gt;</v>
      </c>
      <c r="N41" s="1" t="str">
        <f>CONCATENATE("&lt;filename_mp3&gt;",'Raw Metadata'!D42,"&lt;/filename_mp3&gt;")</f>
        <v>&lt;filename_mp3&gt;gla_word-list_1997_39.mp3&lt;/filename_mp3&gt;</v>
      </c>
      <c r="O41" s="1" t="str">
        <f>CONCATENATE("&lt;wav_quality&gt;",'Raw Metadata'!W42,"&lt;/wav_quality&gt;")</f>
        <v>&lt;wav_quality&gt;44.1 kHz, 16-bit sound depth (bit rate=705 kbps)&lt;/wav_quality&gt;</v>
      </c>
      <c r="P41" s="1" t="str">
        <f>CONCATENATE("&lt;mp3_quality&gt;",'Raw Metadata'!X42,"&lt;/mp3_quality&gt;")</f>
        <v>&lt;mp3_quality&gt;56 kbps&lt;/mp3_quality&gt;</v>
      </c>
      <c r="Q41" s="1" t="str">
        <f>CONCATENATE("&lt;original_medium&gt;",'Raw Metadata'!Y42,"&lt;/original_medium&gt;")</f>
        <v>&lt;original_medium&gt;DAT tape, 48 kHz&lt;/original_medium&gt;</v>
      </c>
      <c r="R41" s="1" t="str">
        <f>CONCATENATE("&lt;wordlist&gt;",'Raw Metadata'!E42,"&lt;/wordlist&gt;")</f>
        <v>&lt;wordlist&gt;gla_word-list_1997_01.html&lt;/wordlist&gt;</v>
      </c>
      <c r="S41" s="1" t="str">
        <f>CONCATENATE("&lt;wordlist_entries&gt;",'Raw Metadata'!F42,"&lt;/wordlist_entries&gt;")</f>
        <v>&lt;wordlist_entries&gt;122 - 160&lt;/wordlist_entries&gt;</v>
      </c>
      <c r="T41" s="1" t="str">
        <f>CONCATENATE("&lt;image_tif&gt;",'Raw Metadata'!I42,"&lt;/image_tif&gt;")</f>
        <v>&lt;image_tif&gt;gla_word-list_1997_04.tif&lt;/image_tif&gt;</v>
      </c>
      <c r="U41" s="1" t="str">
        <f>CONCATENATE("&lt;image_tif2&gt;",'Raw Metadata'!J42,"&lt;/image_tif2&gt;")</f>
        <v>&lt;image_tif2&gt;&lt;/image_tif2&gt;</v>
      </c>
      <c r="V41" s="1" t="str">
        <f>CONCATENATE("&lt;image_jpg&gt;",'Raw Metadata'!G42,"&lt;/image_jpg&gt;")</f>
        <v>&lt;image_jpg&gt;gla_word-list_1997_04.jpg&lt;/image_jpg&gt;</v>
      </c>
      <c r="W41" s="1" t="str">
        <f>CONCATENATE("&lt;image_jpg2&gt;",'Raw Metadata'!H42,"&lt;/image_jpg2&gt;")</f>
        <v>&lt;image_jpg2&gt;&lt;/image_jpg2&gt;</v>
      </c>
      <c r="X41" s="1" t="str">
        <f>CONCATENATE("&lt;tif_quality&gt;",'Raw Metadata'!K42,"&lt;/tif_quality&gt;")</f>
        <v>&lt;tif_quality&gt;300 dpi&lt;/tif_quality&gt;</v>
      </c>
      <c r="Y41" s="1" t="str">
        <f>CONCATENATE("&lt;jpg_quality&gt;",'Raw Metadata'!L42,"&lt;/jpg_quality&gt;")</f>
        <v>&lt;jpg_quality&gt;300 dpi&lt;/jpg_quality&gt;</v>
      </c>
      <c r="Z41" s="1" t="str">
        <f>CONCATENATE("&lt;details&gt;",'Raw Metadata'!M42,"&lt;/details&gt;")</f>
        <v>&lt;details&gt;gla_record_details.html#39&lt;/details&gt;</v>
      </c>
      <c r="AA41" s="1" t="str">
        <f>CONCATENATE("&lt;rights&gt;",'Raw Metadata'!Z42,"&lt;/rights&gt;")</f>
        <v>&lt;rights&gt;This work is licensed under a Creative Commons license, available for viewing at http://creativecommons.org/licenses/by-nc/2.0/&lt;/rights&gt;</v>
      </c>
      <c r="AB41" s="1" t="str">
        <f>CONCATENATE("&lt;wordlist_no_repetition&gt;",'Raw Metadata'!AB42,"&lt;/wordlist_no_repetition&gt;")</f>
        <v>&lt;wordlist_no_repetition&gt;&lt;/wordlist_no_repetition&gt;</v>
      </c>
      <c r="AC41" s="1" t="str">
        <f>CONCATENATE("&lt;link_within_wordlist&gt;",'Raw Metadata'!AD42,"&lt;/link_within_wordlist&gt;")</f>
        <v>&lt;link_within_wordlist&gt;gla_word-list_1997_01.html#122&lt;/link_within_wordlist&gt;</v>
      </c>
      <c r="AD41" s="1" t="s">
        <v>63</v>
      </c>
    </row>
    <row r="42" spans="1:30" ht="17.25">
      <c r="A42" s="1" t="s">
        <v>62</v>
      </c>
      <c r="B42" s="1" t="str">
        <f>CONCATENATE("&lt;entry&gt;",'Raw Metadata'!A43,"&lt;/entry&gt;")</f>
        <v>&lt;entry&gt;40&lt;/entry&gt;</v>
      </c>
      <c r="C42" s="1" t="str">
        <f>CONCATENATE("&lt;lang_name&gt;",'Raw Metadata'!N43,"&lt;/lang_name&gt;")</f>
        <v>&lt;lang_name&gt;Gaelic, Scottish&lt;/lang_name&gt;</v>
      </c>
      <c r="D42" s="1" t="str">
        <f>CONCATENATE("&lt;dialect&gt;",'Raw Metadata'!U43,"&lt;/dialect&gt;")</f>
        <v>&lt;dialect&gt;Great Bernera dialect&lt;/dialect&gt;</v>
      </c>
      <c r="E42" s="1" t="str">
        <f>CONCATENATE("&lt;sil_code&gt;",'Raw Metadata'!O43,"&lt;/sil_code&gt;")</f>
        <v>&lt;sil_code&gt;gla&lt;/sil_code&gt;</v>
      </c>
      <c r="F42" s="1" t="str">
        <f>CONCATENATE("&lt;content&gt;",'Raw Metadata'!P43,"&lt;/content&gt;")</f>
        <v>&lt;content&gt;Word List&lt;/content&gt;</v>
      </c>
      <c r="G42" s="1" t="str">
        <f>CONCATENATE("&lt;recording_location&gt;",'Raw Metadata'!Q43,"&lt;/recording_location&gt;")</f>
        <v>&lt;recording_location&gt;Great Bernera, Lewis, Outer Hebrides, Scotland&lt;/recording_location&gt;</v>
      </c>
      <c r="H42" s="1" t="str">
        <f>CONCATENATE("&lt;recording_date&gt;",'Raw Metadata'!R43,"&lt;/recording_date&gt;")</f>
        <v>&lt;recording_date&gt;6 February, 1996&lt;/recording_date&gt;</v>
      </c>
      <c r="I42" s="1" t="str">
        <f>CONCATENATE("&lt;fieldworkers&gt;",'Raw Metadata'!S43,"&lt;/fieldworkers&gt;")</f>
        <v>&lt;fieldworkers&gt;Jenny Ladefoged, Peter Ladefoged, Alice Turk, Kevin Hind&lt;/fieldworkers&gt;</v>
      </c>
      <c r="J42" s="1" t="str">
        <f>CONCATENATE("&lt;origin&gt;",'Raw Metadata'!T43,"&lt;/origin&gt;")</f>
        <v>&lt;origin&gt;Speaker from Bernera, Scotland&lt;/origin&gt;</v>
      </c>
      <c r="K42" s="1" t="str">
        <f>CONCATENATE("&lt;speakers&gt;",'Raw Metadata'!V43,"&lt;/speakers&gt;")</f>
        <v>&lt;speakers&gt;Annie Macaulay&lt;/speakers&gt;</v>
      </c>
      <c r="L42" s="1" t="str">
        <f>CONCATENATE("&lt;filename_audio&gt;",'Raw Metadata'!B43,"&lt;/filename_audio&gt;")</f>
        <v>&lt;filename_audio&gt;gla_word-list_1997_40&lt;/filename_audio&gt;</v>
      </c>
      <c r="M42" s="1" t="str">
        <f>CONCATENATE("&lt;filename_wav&gt;",'Raw Metadata'!C43,"&lt;/filename_wav&gt;")</f>
        <v>&lt;filename_wav&gt;gla_word-list_1997_40.wav&lt;/filename_wav&gt;</v>
      </c>
      <c r="N42" s="1" t="str">
        <f>CONCATENATE("&lt;filename_mp3&gt;",'Raw Metadata'!D43,"&lt;/filename_mp3&gt;")</f>
        <v>&lt;filename_mp3&gt;gla_word-list_1997_40.mp3&lt;/filename_mp3&gt;</v>
      </c>
      <c r="O42" s="1" t="str">
        <f>CONCATENATE("&lt;wav_quality&gt;",'Raw Metadata'!W43,"&lt;/wav_quality&gt;")</f>
        <v>&lt;wav_quality&gt;44.1 kHz, 16-bit sound depth (bit rate=705 kbps)&lt;/wav_quality&gt;</v>
      </c>
      <c r="P42" s="1" t="str">
        <f>CONCATENATE("&lt;mp3_quality&gt;",'Raw Metadata'!X43,"&lt;/mp3_quality&gt;")</f>
        <v>&lt;mp3_quality&gt;56 kbps&lt;/mp3_quality&gt;</v>
      </c>
      <c r="Q42" s="1" t="str">
        <f>CONCATENATE("&lt;original_medium&gt;",'Raw Metadata'!Y43,"&lt;/original_medium&gt;")</f>
        <v>&lt;original_medium&gt;DAT tape, 48 kHz&lt;/original_medium&gt;</v>
      </c>
      <c r="R42" s="1" t="str">
        <f>CONCATENATE("&lt;wordlist&gt;",'Raw Metadata'!E43,"&lt;/wordlist&gt;")</f>
        <v>&lt;wordlist&gt;gla_word-list_1997_01.html&lt;/wordlist&gt;</v>
      </c>
      <c r="S42" s="1" t="str">
        <f>CONCATENATE("&lt;wordlist_entries&gt;",'Raw Metadata'!F43,"&lt;/wordlist_entries&gt;")</f>
        <v>&lt;wordlist_entries&gt;161 - 200&lt;/wordlist_entries&gt;</v>
      </c>
      <c r="T42" s="1" t="str">
        <f>CONCATENATE("&lt;image_tif&gt;",'Raw Metadata'!I43,"&lt;/image_tif&gt;")</f>
        <v>&lt;image_tif&gt;gla_word-list_1997_05.tif&lt;/image_tif&gt;</v>
      </c>
      <c r="U42" s="1" t="str">
        <f>CONCATENATE("&lt;image_tif2&gt;",'Raw Metadata'!J43,"&lt;/image_tif2&gt;")</f>
        <v>&lt;image_tif2&gt;&lt;/image_tif2&gt;</v>
      </c>
      <c r="V42" s="1" t="str">
        <f>CONCATENATE("&lt;image_jpg&gt;",'Raw Metadata'!G43,"&lt;/image_jpg&gt;")</f>
        <v>&lt;image_jpg&gt;gla_word-list_1997_05.jpg&lt;/image_jpg&gt;</v>
      </c>
      <c r="W42" s="1" t="str">
        <f>CONCATENATE("&lt;image_jpg2&gt;",'Raw Metadata'!H43,"&lt;/image_jpg2&gt;")</f>
        <v>&lt;image_jpg2&gt;&lt;/image_jpg2&gt;</v>
      </c>
      <c r="X42" s="1" t="str">
        <f>CONCATENATE("&lt;tif_quality&gt;",'Raw Metadata'!K43,"&lt;/tif_quality&gt;")</f>
        <v>&lt;tif_quality&gt;300 dpi&lt;/tif_quality&gt;</v>
      </c>
      <c r="Y42" s="1" t="str">
        <f>CONCATENATE("&lt;jpg_quality&gt;",'Raw Metadata'!L43,"&lt;/jpg_quality&gt;")</f>
        <v>&lt;jpg_quality&gt;300 dpi&lt;/jpg_quality&gt;</v>
      </c>
      <c r="Z42" s="1" t="str">
        <f>CONCATENATE("&lt;details&gt;",'Raw Metadata'!M43,"&lt;/details&gt;")</f>
        <v>&lt;details&gt;gla_record_details.html#40&lt;/details&gt;</v>
      </c>
      <c r="AA42" s="1" t="str">
        <f>CONCATENATE("&lt;rights&gt;",'Raw Metadata'!Z43,"&lt;/rights&gt;")</f>
        <v>&lt;rights&gt;This work is licensed under a Creative Commons license, available for viewing at http://creativecommons.org/licenses/by-nc/2.0/&lt;/rights&gt;</v>
      </c>
      <c r="AB42" s="1" t="str">
        <f>CONCATENATE("&lt;wordlist_no_repetition&gt;",'Raw Metadata'!AB43,"&lt;/wordlist_no_repetition&gt;")</f>
        <v>&lt;wordlist_no_repetition&gt;&lt;/wordlist_no_repetition&gt;</v>
      </c>
      <c r="AC42" s="1" t="str">
        <f>CONCATENATE("&lt;link_within_wordlist&gt;",'Raw Metadata'!AD43,"&lt;/link_within_wordlist&gt;")</f>
        <v>&lt;link_within_wordlist&gt;gla_word-list_1997_01.html#161&lt;/link_within_wordlist&gt;</v>
      </c>
      <c r="AD42" s="1" t="s">
        <v>63</v>
      </c>
    </row>
    <row r="43" spans="1:30" ht="17.25">
      <c r="A43" s="1" t="s">
        <v>62</v>
      </c>
      <c r="B43" s="1" t="str">
        <f>CONCATENATE("&lt;entry&gt;",'Raw Metadata'!A44,"&lt;/entry&gt;")</f>
        <v>&lt;entry&gt;41&lt;/entry&gt;</v>
      </c>
      <c r="C43" s="1" t="str">
        <f>CONCATENATE("&lt;lang_name&gt;",'Raw Metadata'!N44,"&lt;/lang_name&gt;")</f>
        <v>&lt;lang_name&gt;Gaelic, Scottish&lt;/lang_name&gt;</v>
      </c>
      <c r="D43" s="1" t="str">
        <f>CONCATENATE("&lt;dialect&gt;",'Raw Metadata'!U44,"&lt;/dialect&gt;")</f>
        <v>&lt;dialect&gt;Great Bernera dialect&lt;/dialect&gt;</v>
      </c>
      <c r="E43" s="1" t="str">
        <f>CONCATENATE("&lt;sil_code&gt;",'Raw Metadata'!O44,"&lt;/sil_code&gt;")</f>
        <v>&lt;sil_code&gt;gla&lt;/sil_code&gt;</v>
      </c>
      <c r="F43" s="1" t="str">
        <f>CONCATENATE("&lt;content&gt;",'Raw Metadata'!P44,"&lt;/content&gt;")</f>
        <v>&lt;content&gt;Word List&lt;/content&gt;</v>
      </c>
      <c r="G43" s="1" t="str">
        <f>CONCATENATE("&lt;recording_location&gt;",'Raw Metadata'!Q44,"&lt;/recording_location&gt;")</f>
        <v>&lt;recording_location&gt;Great Bernera, Lewis, Outer Hebrides, Scotland&lt;/recording_location&gt;</v>
      </c>
      <c r="H43" s="1" t="str">
        <f>CONCATENATE("&lt;recording_date&gt;",'Raw Metadata'!R44,"&lt;/recording_date&gt;")</f>
        <v>&lt;recording_date&gt;6 February, 1996&lt;/recording_date&gt;</v>
      </c>
      <c r="I43" s="1" t="str">
        <f>CONCATENATE("&lt;fieldworkers&gt;",'Raw Metadata'!S44,"&lt;/fieldworkers&gt;")</f>
        <v>&lt;fieldworkers&gt;Jenny Ladefoged, Peter Ladefoged, Alice Turk, Kevin Hind&lt;/fieldworkers&gt;</v>
      </c>
      <c r="J43" s="1" t="str">
        <f>CONCATENATE("&lt;origin&gt;",'Raw Metadata'!T44,"&lt;/origin&gt;")</f>
        <v>&lt;origin&gt;Speaker from Bernera, Scotland&lt;/origin&gt;</v>
      </c>
      <c r="K43" s="1" t="str">
        <f>CONCATENATE("&lt;speakers&gt;",'Raw Metadata'!V44,"&lt;/speakers&gt;")</f>
        <v>&lt;speakers&gt;Annie Macaulay&lt;/speakers&gt;</v>
      </c>
      <c r="L43" s="1" t="str">
        <f>CONCATENATE("&lt;filename_audio&gt;",'Raw Metadata'!B44,"&lt;/filename_audio&gt;")</f>
        <v>&lt;filename_audio&gt;gla_word-list_1997_41&lt;/filename_audio&gt;</v>
      </c>
      <c r="M43" s="1" t="str">
        <f>CONCATENATE("&lt;filename_wav&gt;",'Raw Metadata'!C44,"&lt;/filename_wav&gt;")</f>
        <v>&lt;filename_wav&gt;gla_word-list_1997_41.wav&lt;/filename_wav&gt;</v>
      </c>
      <c r="N43" s="1" t="str">
        <f>CONCATENATE("&lt;filename_mp3&gt;",'Raw Metadata'!D44,"&lt;/filename_mp3&gt;")</f>
        <v>&lt;filename_mp3&gt;gla_word-list_1997_41.mp3&lt;/filename_mp3&gt;</v>
      </c>
      <c r="O43" s="1" t="str">
        <f>CONCATENATE("&lt;wav_quality&gt;",'Raw Metadata'!W44,"&lt;/wav_quality&gt;")</f>
        <v>&lt;wav_quality&gt;44.1 kHz, 16-bit sound depth (bit rate=705 kbps)&lt;/wav_quality&gt;</v>
      </c>
      <c r="P43" s="1" t="str">
        <f>CONCATENATE("&lt;mp3_quality&gt;",'Raw Metadata'!X44,"&lt;/mp3_quality&gt;")</f>
        <v>&lt;mp3_quality&gt;56 kbps&lt;/mp3_quality&gt;</v>
      </c>
      <c r="Q43" s="1" t="str">
        <f>CONCATENATE("&lt;original_medium&gt;",'Raw Metadata'!Y44,"&lt;/original_medium&gt;")</f>
        <v>&lt;original_medium&gt;DAT tape, 48 kHz&lt;/original_medium&gt;</v>
      </c>
      <c r="R43" s="1" t="str">
        <f>CONCATENATE("&lt;wordlist&gt;",'Raw Metadata'!E44,"&lt;/wordlist&gt;")</f>
        <v>&lt;wordlist&gt;gla_word-list_1997_01.html&lt;/wordlist&gt;</v>
      </c>
      <c r="S43" s="1" t="str">
        <f>CONCATENATE("&lt;wordlist_entries&gt;",'Raw Metadata'!F44,"&lt;/wordlist_entries&gt;")</f>
        <v>&lt;wordlist_entries&gt;201 - 237&lt;/wordlist_entries&gt;</v>
      </c>
      <c r="T43" s="1" t="str">
        <f>CONCATENATE("&lt;image_tif&gt;",'Raw Metadata'!I44,"&lt;/image_tif&gt;")</f>
        <v>&lt;image_tif&gt;gla_word-list_1997_06.tif&lt;/image_tif&gt;</v>
      </c>
      <c r="U43" s="1" t="str">
        <f>CONCATENATE("&lt;image_tif2&gt;",'Raw Metadata'!J44,"&lt;/image_tif2&gt;")</f>
        <v>&lt;image_tif2&gt;&lt;/image_tif2&gt;</v>
      </c>
      <c r="V43" s="1" t="str">
        <f>CONCATENATE("&lt;image_jpg&gt;",'Raw Metadata'!G44,"&lt;/image_jpg&gt;")</f>
        <v>&lt;image_jpg&gt;gla_word-list_1997_06.jpg&lt;/image_jpg&gt;</v>
      </c>
      <c r="W43" s="1" t="str">
        <f>CONCATENATE("&lt;image_jpg2&gt;",'Raw Metadata'!H44,"&lt;/image_jpg2&gt;")</f>
        <v>&lt;image_jpg2&gt;&lt;/image_jpg2&gt;</v>
      </c>
      <c r="X43" s="1" t="str">
        <f>CONCATENATE("&lt;tif_quality&gt;",'Raw Metadata'!K44,"&lt;/tif_quality&gt;")</f>
        <v>&lt;tif_quality&gt;300 dpi&lt;/tif_quality&gt;</v>
      </c>
      <c r="Y43" s="1" t="str">
        <f>CONCATENATE("&lt;jpg_quality&gt;",'Raw Metadata'!L44,"&lt;/jpg_quality&gt;")</f>
        <v>&lt;jpg_quality&gt;300 dpi&lt;/jpg_quality&gt;</v>
      </c>
      <c r="Z43" s="1" t="str">
        <f>CONCATENATE("&lt;details&gt;",'Raw Metadata'!M44,"&lt;/details&gt;")</f>
        <v>&lt;details&gt;gla_record_details.html#41&lt;/details&gt;</v>
      </c>
      <c r="AA43" s="1" t="str">
        <f>CONCATENATE("&lt;rights&gt;",'Raw Metadata'!Z44,"&lt;/rights&gt;")</f>
        <v>&lt;rights&gt;This work is licensed under a Creative Commons license, available for viewing at http://creativecommons.org/licenses/by-nc/2.0/&lt;/rights&gt;</v>
      </c>
      <c r="AB43" s="1" t="str">
        <f>CONCATENATE("&lt;wordlist_no_repetition&gt;",'Raw Metadata'!AB44,"&lt;/wordlist_no_repetition&gt;")</f>
        <v>&lt;wordlist_no_repetition&gt;&lt;/wordlist_no_repetition&gt;</v>
      </c>
      <c r="AC43" s="1" t="str">
        <f>CONCATENATE("&lt;link_within_wordlist&gt;",'Raw Metadata'!AD44,"&lt;/link_within_wordlist&gt;")</f>
        <v>&lt;link_within_wordlist&gt;gla_word-list_1997_01.html#201&lt;/link_within_wordlist&gt;</v>
      </c>
      <c r="AD43" s="1" t="s">
        <v>63</v>
      </c>
    </row>
    <row r="44" spans="1:30" ht="17.25">
      <c r="A44" s="1" t="s">
        <v>62</v>
      </c>
      <c r="B44" s="1" t="str">
        <f>CONCATENATE("&lt;entry&gt;",'Raw Metadata'!A45,"&lt;/entry&gt;")</f>
        <v>&lt;entry&gt;42&lt;/entry&gt;</v>
      </c>
      <c r="C44" s="1" t="str">
        <f>CONCATENATE("&lt;lang_name&gt;",'Raw Metadata'!N45,"&lt;/lang_name&gt;")</f>
        <v>&lt;lang_name&gt;Gaelic, Scottish&lt;/lang_name&gt;</v>
      </c>
      <c r="D44" s="1" t="str">
        <f>CONCATENATE("&lt;dialect&gt;",'Raw Metadata'!U45,"&lt;/dialect&gt;")</f>
        <v>&lt;dialect&gt;Great Bernera dialect&lt;/dialect&gt;</v>
      </c>
      <c r="E44" s="1" t="str">
        <f>CONCATENATE("&lt;sil_code&gt;",'Raw Metadata'!O45,"&lt;/sil_code&gt;")</f>
        <v>&lt;sil_code&gt;gla&lt;/sil_code&gt;</v>
      </c>
      <c r="F44" s="1" t="str">
        <f>CONCATENATE("&lt;content&gt;",'Raw Metadata'!P45,"&lt;/content&gt;")</f>
        <v>&lt;content&gt;Word List&lt;/content&gt;</v>
      </c>
      <c r="G44" s="1" t="str">
        <f>CONCATENATE("&lt;recording_location&gt;",'Raw Metadata'!Q45,"&lt;/recording_location&gt;")</f>
        <v>&lt;recording_location&gt;Great Bernera, Lewis, Outer Hebrides, Scotland&lt;/recording_location&gt;</v>
      </c>
      <c r="H44" s="1" t="str">
        <f>CONCATENATE("&lt;recording_date&gt;",'Raw Metadata'!R45,"&lt;/recording_date&gt;")</f>
        <v>&lt;recording_date&gt;6 February, 1996&lt;/recording_date&gt;</v>
      </c>
      <c r="I44" s="1" t="str">
        <f>CONCATENATE("&lt;fieldworkers&gt;",'Raw Metadata'!S45,"&lt;/fieldworkers&gt;")</f>
        <v>&lt;fieldworkers&gt;Jenny Ladefoged, Peter Ladefoged, Alice Turk, Kevin Hind&lt;/fieldworkers&gt;</v>
      </c>
      <c r="J44" s="1" t="str">
        <f>CONCATENATE("&lt;origin&gt;",'Raw Metadata'!T45,"&lt;/origin&gt;")</f>
        <v>&lt;origin&gt;Speaker from Bernera, Scotland&lt;/origin&gt;</v>
      </c>
      <c r="K44" s="1" t="str">
        <f>CONCATENATE("&lt;speakers&gt;",'Raw Metadata'!V45,"&lt;/speakers&gt;")</f>
        <v>&lt;speakers&gt;Annie Macaulay&lt;/speakers&gt;</v>
      </c>
      <c r="L44" s="1" t="str">
        <f>CONCATENATE("&lt;filename_audio&gt;",'Raw Metadata'!B45,"&lt;/filename_audio&gt;")</f>
        <v>&lt;filename_audio&gt;gla_word-list_1997_42&lt;/filename_audio&gt;</v>
      </c>
      <c r="M44" s="1" t="str">
        <f>CONCATENATE("&lt;filename_wav&gt;",'Raw Metadata'!C45,"&lt;/filename_wav&gt;")</f>
        <v>&lt;filename_wav&gt;gla_word-list_1997_42.wav&lt;/filename_wav&gt;</v>
      </c>
      <c r="N44" s="1" t="str">
        <f>CONCATENATE("&lt;filename_mp3&gt;",'Raw Metadata'!D45,"&lt;/filename_mp3&gt;")</f>
        <v>&lt;filename_mp3&gt;gla_word-list_1997_42.mp3&lt;/filename_mp3&gt;</v>
      </c>
      <c r="O44" s="1" t="str">
        <f>CONCATENATE("&lt;wav_quality&gt;",'Raw Metadata'!W45,"&lt;/wav_quality&gt;")</f>
        <v>&lt;wav_quality&gt;44.1 kHz, 16-bit sound depth (bit rate=705 kbps)&lt;/wav_quality&gt;</v>
      </c>
      <c r="P44" s="1" t="str">
        <f>CONCATENATE("&lt;mp3_quality&gt;",'Raw Metadata'!X45,"&lt;/mp3_quality&gt;")</f>
        <v>&lt;mp3_quality&gt;56 kbps&lt;/mp3_quality&gt;</v>
      </c>
      <c r="Q44" s="1" t="str">
        <f>CONCATENATE("&lt;original_medium&gt;",'Raw Metadata'!Y45,"&lt;/original_medium&gt;")</f>
        <v>&lt;original_medium&gt;DAT tape, 48 kHz&lt;/original_medium&gt;</v>
      </c>
      <c r="R44" s="1" t="str">
        <f>CONCATENATE("&lt;wordlist&gt;",'Raw Metadata'!E45,"&lt;/wordlist&gt;")</f>
        <v>&lt;wordlist&gt;gla_word-list_1997_01.html&lt;/wordlist&gt;</v>
      </c>
      <c r="S44" s="1" t="str">
        <f>CONCATENATE("&lt;wordlist_entries&gt;",'Raw Metadata'!F45,"&lt;/wordlist_entries&gt;")</f>
        <v>&lt;wordlist_entries&gt;238 - 268&lt;/wordlist_entries&gt;</v>
      </c>
      <c r="T44" s="1" t="str">
        <f>CONCATENATE("&lt;image_tif&gt;",'Raw Metadata'!I45,"&lt;/image_tif&gt;")</f>
        <v>&lt;image_tif&gt;gla_word-list_1997_07.tif&lt;/image_tif&gt;</v>
      </c>
      <c r="U44" s="1" t="str">
        <f>CONCATENATE("&lt;image_tif2&gt;",'Raw Metadata'!J45,"&lt;/image_tif2&gt;")</f>
        <v>&lt;image_tif2&gt;&lt;/image_tif2&gt;</v>
      </c>
      <c r="V44" s="1" t="str">
        <f>CONCATENATE("&lt;image_jpg&gt;",'Raw Metadata'!G45,"&lt;/image_jpg&gt;")</f>
        <v>&lt;image_jpg&gt;gla_word-list_1997_07.jpg&lt;/image_jpg&gt;</v>
      </c>
      <c r="W44" s="1" t="str">
        <f>CONCATENATE("&lt;image_jpg2&gt;",'Raw Metadata'!H45,"&lt;/image_jpg2&gt;")</f>
        <v>&lt;image_jpg2&gt;&lt;/image_jpg2&gt;</v>
      </c>
      <c r="X44" s="1" t="str">
        <f>CONCATENATE("&lt;tif_quality&gt;",'Raw Metadata'!K45,"&lt;/tif_quality&gt;")</f>
        <v>&lt;tif_quality&gt;300 dpi&lt;/tif_quality&gt;</v>
      </c>
      <c r="Y44" s="1" t="str">
        <f>CONCATENATE("&lt;jpg_quality&gt;",'Raw Metadata'!L45,"&lt;/jpg_quality&gt;")</f>
        <v>&lt;jpg_quality&gt;300 dpi&lt;/jpg_quality&gt;</v>
      </c>
      <c r="Z44" s="1" t="str">
        <f>CONCATENATE("&lt;details&gt;",'Raw Metadata'!M45,"&lt;/details&gt;")</f>
        <v>&lt;details&gt;gla_record_details.html#42&lt;/details&gt;</v>
      </c>
      <c r="AA44" s="1" t="str">
        <f>CONCATENATE("&lt;rights&gt;",'Raw Metadata'!Z45,"&lt;/rights&gt;")</f>
        <v>&lt;rights&gt;This work is licensed under a Creative Commons license, available for viewing at http://creativecommons.org/licenses/by-nc/2.0/&lt;/rights&gt;</v>
      </c>
      <c r="AB44" s="1" t="str">
        <f>CONCATENATE("&lt;wordlist_no_repetition&gt;",'Raw Metadata'!AB45,"&lt;/wordlist_no_repetition&gt;")</f>
        <v>&lt;wordlist_no_repetition&gt;&lt;/wordlist_no_repetition&gt;</v>
      </c>
      <c r="AC44" s="1" t="str">
        <f>CONCATENATE("&lt;link_within_wordlist&gt;",'Raw Metadata'!AD45,"&lt;/link_within_wordlist&gt;")</f>
        <v>&lt;link_within_wordlist&gt;gla_word-list_1997_01.html#238&lt;/link_within_wordlist&gt;</v>
      </c>
      <c r="AD44" s="1" t="s">
        <v>63</v>
      </c>
    </row>
    <row r="45" spans="1:30" ht="17.25">
      <c r="A45" s="1" t="s">
        <v>62</v>
      </c>
      <c r="B45" s="1" t="str">
        <f>CONCATENATE("&lt;entry&gt;",'Raw Metadata'!A46,"&lt;/entry&gt;")</f>
        <v>&lt;entry&gt;43&lt;/entry&gt;</v>
      </c>
      <c r="C45" s="1" t="str">
        <f>CONCATENATE("&lt;lang_name&gt;",'Raw Metadata'!N46,"&lt;/lang_name&gt;")</f>
        <v>&lt;lang_name&gt;Gaelic, Scottish&lt;/lang_name&gt;</v>
      </c>
      <c r="D45" s="1" t="str">
        <f>CONCATENATE("&lt;dialect&gt;",'Raw Metadata'!U46,"&lt;/dialect&gt;")</f>
        <v>&lt;dialect&gt;Great Bernera dialect&lt;/dialect&gt;</v>
      </c>
      <c r="E45" s="1" t="str">
        <f>CONCATENATE("&lt;sil_code&gt;",'Raw Metadata'!O46,"&lt;/sil_code&gt;")</f>
        <v>&lt;sil_code&gt;gla&lt;/sil_code&gt;</v>
      </c>
      <c r="F45" s="1" t="str">
        <f>CONCATENATE("&lt;content&gt;",'Raw Metadata'!P46,"&lt;/content&gt;")</f>
        <v>&lt;content&gt;Word List&lt;/content&gt;</v>
      </c>
      <c r="G45" s="1" t="str">
        <f>CONCATENATE("&lt;recording_location&gt;",'Raw Metadata'!Q46,"&lt;/recording_location&gt;")</f>
        <v>&lt;recording_location&gt;Great Bernera, Lewis, Outer Hebrides, Scotland&lt;/recording_location&gt;</v>
      </c>
      <c r="H45" s="1" t="str">
        <f>CONCATENATE("&lt;recording_date&gt;",'Raw Metadata'!R46,"&lt;/recording_date&gt;")</f>
        <v>&lt;recording_date&gt;6 February, 1996&lt;/recording_date&gt;</v>
      </c>
      <c r="I45" s="1" t="str">
        <f>CONCATENATE("&lt;fieldworkers&gt;",'Raw Metadata'!S46,"&lt;/fieldworkers&gt;")</f>
        <v>&lt;fieldworkers&gt;Jenny Ladefoged, Peter Ladefoged, Alice Turk, Kevin Hind&lt;/fieldworkers&gt;</v>
      </c>
      <c r="J45" s="1" t="str">
        <f>CONCATENATE("&lt;origin&gt;",'Raw Metadata'!T46,"&lt;/origin&gt;")</f>
        <v>&lt;origin&gt;Speaker from Bernera, Scotland&lt;/origin&gt;</v>
      </c>
      <c r="K45" s="1" t="str">
        <f>CONCATENATE("&lt;speakers&gt;",'Raw Metadata'!V46,"&lt;/speakers&gt;")</f>
        <v>&lt;speakers&gt;Alasdair Maclennan&lt;/speakers&gt;</v>
      </c>
      <c r="L45" s="1" t="str">
        <f>CONCATENATE("&lt;filename_audio&gt;",'Raw Metadata'!B46,"&lt;/filename_audio&gt;")</f>
        <v>&lt;filename_audio&gt;gla_word-list_1997_43&lt;/filename_audio&gt;</v>
      </c>
      <c r="M45" s="1" t="str">
        <f>CONCATENATE("&lt;filename_wav&gt;",'Raw Metadata'!C46,"&lt;/filename_wav&gt;")</f>
        <v>&lt;filename_wav&gt;gla_word-list_1997_43.wav&lt;/filename_wav&gt;</v>
      </c>
      <c r="N45" s="1" t="str">
        <f>CONCATENATE("&lt;filename_mp3&gt;",'Raw Metadata'!D46,"&lt;/filename_mp3&gt;")</f>
        <v>&lt;filename_mp3&gt;gla_word-list_1997_43.mp3&lt;/filename_mp3&gt;</v>
      </c>
      <c r="O45" s="1" t="str">
        <f>CONCATENATE("&lt;wav_quality&gt;",'Raw Metadata'!W46,"&lt;/wav_quality&gt;")</f>
        <v>&lt;wav_quality&gt;44.1 kHz, 16-bit sound depth (bit rate=705 kbps)&lt;/wav_quality&gt;</v>
      </c>
      <c r="P45" s="1" t="str">
        <f>CONCATENATE("&lt;mp3_quality&gt;",'Raw Metadata'!X46,"&lt;/mp3_quality&gt;")</f>
        <v>&lt;mp3_quality&gt;56 kbps&lt;/mp3_quality&gt;</v>
      </c>
      <c r="Q45" s="1" t="str">
        <f>CONCATENATE("&lt;original_medium&gt;",'Raw Metadata'!Y46,"&lt;/original_medium&gt;")</f>
        <v>&lt;original_medium&gt;DAT tape, 48 kHz&lt;/original_medium&gt;</v>
      </c>
      <c r="R45" s="1" t="str">
        <f>CONCATENATE("&lt;wordlist&gt;",'Raw Metadata'!E46,"&lt;/wordlist&gt;")</f>
        <v>&lt;wordlist&gt;gla_word-list_1997_01.html&lt;/wordlist&gt;</v>
      </c>
      <c r="S45" s="1" t="str">
        <f>CONCATENATE("&lt;wordlist_entries&gt;",'Raw Metadata'!F46,"&lt;/wordlist_entries&gt;")</f>
        <v>&lt;wordlist_entries&gt;1 - 38&lt;/wordlist_entries&gt;</v>
      </c>
      <c r="T45" s="1" t="str">
        <f>CONCATENATE("&lt;image_tif&gt;",'Raw Metadata'!I46,"&lt;/image_tif&gt;")</f>
        <v>&lt;image_tif&gt;gla_word-list_1997_01.tif&lt;/image_tif&gt;</v>
      </c>
      <c r="U45" s="1" t="str">
        <f>CONCATENATE("&lt;image_tif2&gt;",'Raw Metadata'!J46,"&lt;/image_tif2&gt;")</f>
        <v>&lt;image_tif2&gt;&lt;/image_tif2&gt;</v>
      </c>
      <c r="V45" s="1" t="str">
        <f>CONCATENATE("&lt;image_jpg&gt;",'Raw Metadata'!G46,"&lt;/image_jpg&gt;")</f>
        <v>&lt;image_jpg&gt;gla_word-list_1997_01.jpg&lt;/image_jpg&gt;</v>
      </c>
      <c r="W45" s="1" t="str">
        <f>CONCATENATE("&lt;image_jpg2&gt;",'Raw Metadata'!H46,"&lt;/image_jpg2&gt;")</f>
        <v>&lt;image_jpg2&gt;&lt;/image_jpg2&gt;</v>
      </c>
      <c r="X45" s="1" t="str">
        <f>CONCATENATE("&lt;tif_quality&gt;",'Raw Metadata'!K46,"&lt;/tif_quality&gt;")</f>
        <v>&lt;tif_quality&gt;300 dpi&lt;/tif_quality&gt;</v>
      </c>
      <c r="Y45" s="1" t="str">
        <f>CONCATENATE("&lt;jpg_quality&gt;",'Raw Metadata'!L46,"&lt;/jpg_quality&gt;")</f>
        <v>&lt;jpg_quality&gt;300 dpi&lt;/jpg_quality&gt;</v>
      </c>
      <c r="Z45" s="1" t="str">
        <f>CONCATENATE("&lt;details&gt;",'Raw Metadata'!M46,"&lt;/details&gt;")</f>
        <v>&lt;details&gt;gla_record_details.html#43&lt;/details&gt;</v>
      </c>
      <c r="AA45" s="1" t="str">
        <f>CONCATENATE("&lt;rights&gt;",'Raw Metadata'!Z46,"&lt;/rights&gt;")</f>
        <v>&lt;rights&gt;This work is licensed under a Creative Commons license, available for viewing at http://creativecommons.org/licenses/by-nc/2.0/&lt;/rights&gt;</v>
      </c>
      <c r="AB45" s="1" t="str">
        <f>CONCATENATE("&lt;wordlist_no_repetition&gt;",'Raw Metadata'!AB46,"&lt;/wordlist_no_repetition&gt;")</f>
        <v>&lt;wordlist_no_repetition&gt;gla_word-list_1997_01.jpg&lt;/wordlist_no_repetition&gt;</v>
      </c>
      <c r="AC45" s="1" t="str">
        <f>CONCATENATE("&lt;link_within_wordlist&gt;",'Raw Metadata'!AD46,"&lt;/link_within_wordlist&gt;")</f>
        <v>&lt;link_within_wordlist&gt;gla_word-list_1997_01.html#1&lt;/link_within_wordlist&gt;</v>
      </c>
      <c r="AD45" s="1" t="s">
        <v>63</v>
      </c>
    </row>
    <row r="46" spans="1:30" ht="17.25">
      <c r="A46" s="1" t="s">
        <v>62</v>
      </c>
      <c r="B46" s="1" t="str">
        <f>CONCATENATE("&lt;entry&gt;",'Raw Metadata'!A47,"&lt;/entry&gt;")</f>
        <v>&lt;entry&gt;44&lt;/entry&gt;</v>
      </c>
      <c r="C46" s="1" t="str">
        <f>CONCATENATE("&lt;lang_name&gt;",'Raw Metadata'!N47,"&lt;/lang_name&gt;")</f>
        <v>&lt;lang_name&gt;Gaelic, Scottish&lt;/lang_name&gt;</v>
      </c>
      <c r="D46" s="1" t="str">
        <f>CONCATENATE("&lt;dialect&gt;",'Raw Metadata'!U47,"&lt;/dialect&gt;")</f>
        <v>&lt;dialect&gt;Great Bernera dialect&lt;/dialect&gt;</v>
      </c>
      <c r="E46" s="1" t="str">
        <f>CONCATENATE("&lt;sil_code&gt;",'Raw Metadata'!O47,"&lt;/sil_code&gt;")</f>
        <v>&lt;sil_code&gt;gla&lt;/sil_code&gt;</v>
      </c>
      <c r="F46" s="1" t="str">
        <f>CONCATENATE("&lt;content&gt;",'Raw Metadata'!P47,"&lt;/content&gt;")</f>
        <v>&lt;content&gt;Word List&lt;/content&gt;</v>
      </c>
      <c r="G46" s="1" t="str">
        <f>CONCATENATE("&lt;recording_location&gt;",'Raw Metadata'!Q47,"&lt;/recording_location&gt;")</f>
        <v>&lt;recording_location&gt;Great Bernera, Lewis, Outer Hebrides, Scotland&lt;/recording_location&gt;</v>
      </c>
      <c r="H46" s="1" t="str">
        <f>CONCATENATE("&lt;recording_date&gt;",'Raw Metadata'!R47,"&lt;/recording_date&gt;")</f>
        <v>&lt;recording_date&gt;6 February, 1996&lt;/recording_date&gt;</v>
      </c>
      <c r="I46" s="1" t="str">
        <f>CONCATENATE("&lt;fieldworkers&gt;",'Raw Metadata'!S47,"&lt;/fieldworkers&gt;")</f>
        <v>&lt;fieldworkers&gt;Jenny Ladefoged, Peter Ladefoged, Alice Turk, Kevin Hind&lt;/fieldworkers&gt;</v>
      </c>
      <c r="J46" s="1" t="str">
        <f>CONCATENATE("&lt;origin&gt;",'Raw Metadata'!T47,"&lt;/origin&gt;")</f>
        <v>&lt;origin&gt;Speaker from Bernera, Scotland&lt;/origin&gt;</v>
      </c>
      <c r="K46" s="1" t="str">
        <f>CONCATENATE("&lt;speakers&gt;",'Raw Metadata'!V47,"&lt;/speakers&gt;")</f>
        <v>&lt;speakers&gt;Alasdair Maclennan&lt;/speakers&gt;</v>
      </c>
      <c r="L46" s="1" t="str">
        <f>CONCATENATE("&lt;filename_audio&gt;",'Raw Metadata'!B47,"&lt;/filename_audio&gt;")</f>
        <v>&lt;filename_audio&gt;gla_word-list_1997_44&lt;/filename_audio&gt;</v>
      </c>
      <c r="M46" s="1" t="str">
        <f>CONCATENATE("&lt;filename_wav&gt;",'Raw Metadata'!C47,"&lt;/filename_wav&gt;")</f>
        <v>&lt;filename_wav&gt;gla_word-list_1997_44.wav&lt;/filename_wav&gt;</v>
      </c>
      <c r="N46" s="1" t="str">
        <f>CONCATENATE("&lt;filename_mp3&gt;",'Raw Metadata'!D47,"&lt;/filename_mp3&gt;")</f>
        <v>&lt;filename_mp3&gt;gla_word-list_1997_44.mp3&lt;/filename_mp3&gt;</v>
      </c>
      <c r="O46" s="1" t="str">
        <f>CONCATENATE("&lt;wav_quality&gt;",'Raw Metadata'!W47,"&lt;/wav_quality&gt;")</f>
        <v>&lt;wav_quality&gt;44.1 kHz, 16-bit sound depth (bit rate=705 kbps)&lt;/wav_quality&gt;</v>
      </c>
      <c r="P46" s="1" t="str">
        <f>CONCATENATE("&lt;mp3_quality&gt;",'Raw Metadata'!X47,"&lt;/mp3_quality&gt;")</f>
        <v>&lt;mp3_quality&gt;56 kbps&lt;/mp3_quality&gt;</v>
      </c>
      <c r="Q46" s="1" t="str">
        <f>CONCATENATE("&lt;original_medium&gt;",'Raw Metadata'!Y47,"&lt;/original_medium&gt;")</f>
        <v>&lt;original_medium&gt;DAT tape, 48 kHz&lt;/original_medium&gt;</v>
      </c>
      <c r="R46" s="1" t="str">
        <f>CONCATENATE("&lt;wordlist&gt;",'Raw Metadata'!E47,"&lt;/wordlist&gt;")</f>
        <v>&lt;wordlist&gt;gla_word-list_1997_01.html&lt;/wordlist&gt;</v>
      </c>
      <c r="S46" s="1" t="str">
        <f>CONCATENATE("&lt;wordlist_entries&gt;",'Raw Metadata'!F47,"&lt;/wordlist_entries&gt;")</f>
        <v>&lt;wordlist_entries&gt;39 - 80&lt;/wordlist_entries&gt;</v>
      </c>
      <c r="T46" s="1" t="str">
        <f>CONCATENATE("&lt;image_tif&gt;",'Raw Metadata'!I47,"&lt;/image_tif&gt;")</f>
        <v>&lt;image_tif&gt;gla_word-list_1997_02.tif&lt;/image_tif&gt;</v>
      </c>
      <c r="U46" s="1" t="str">
        <f>CONCATENATE("&lt;image_tif2&gt;",'Raw Metadata'!J47,"&lt;/image_tif2&gt;")</f>
        <v>&lt;image_tif2&gt;&lt;/image_tif2&gt;</v>
      </c>
      <c r="V46" s="1" t="str">
        <f>CONCATENATE("&lt;image_jpg&gt;",'Raw Metadata'!G47,"&lt;/image_jpg&gt;")</f>
        <v>&lt;image_jpg&gt;gla_word-list_1997_02.jpg&lt;/image_jpg&gt;</v>
      </c>
      <c r="W46" s="1" t="str">
        <f>CONCATENATE("&lt;image_jpg2&gt;",'Raw Metadata'!H47,"&lt;/image_jpg2&gt;")</f>
        <v>&lt;image_jpg2&gt;&lt;/image_jpg2&gt;</v>
      </c>
      <c r="X46" s="1" t="str">
        <f>CONCATENATE("&lt;tif_quality&gt;",'Raw Metadata'!K47,"&lt;/tif_quality&gt;")</f>
        <v>&lt;tif_quality&gt;300 dpi&lt;/tif_quality&gt;</v>
      </c>
      <c r="Y46" s="1" t="str">
        <f>CONCATENATE("&lt;jpg_quality&gt;",'Raw Metadata'!L47,"&lt;/jpg_quality&gt;")</f>
        <v>&lt;jpg_quality&gt;300 dpi&lt;/jpg_quality&gt;</v>
      </c>
      <c r="Z46" s="1" t="str">
        <f>CONCATENATE("&lt;details&gt;",'Raw Metadata'!M47,"&lt;/details&gt;")</f>
        <v>&lt;details&gt;gla_record_details.html#44&lt;/details&gt;</v>
      </c>
      <c r="AA46" s="1" t="str">
        <f>CONCATENATE("&lt;rights&gt;",'Raw Metadata'!Z47,"&lt;/rights&gt;")</f>
        <v>&lt;rights&gt;This work is licensed under a Creative Commons license, available for viewing at http://creativecommons.org/licenses/by-nc/2.0/&lt;/rights&gt;</v>
      </c>
      <c r="AB46" s="1" t="str">
        <f>CONCATENATE("&lt;wordlist_no_repetition&gt;",'Raw Metadata'!AB47,"&lt;/wordlist_no_repetition&gt;")</f>
        <v>&lt;wordlist_no_repetition&gt;&lt;/wordlist_no_repetition&gt;</v>
      </c>
      <c r="AC46" s="1" t="str">
        <f>CONCATENATE("&lt;link_within_wordlist&gt;",'Raw Metadata'!AD47,"&lt;/link_within_wordlist&gt;")</f>
        <v>&lt;link_within_wordlist&gt;gla_word-list_1997_01.html#39&lt;/link_within_wordlist&gt;</v>
      </c>
      <c r="AD46" s="1" t="s">
        <v>63</v>
      </c>
    </row>
    <row r="47" spans="1:30" ht="17.25">
      <c r="A47" s="1" t="s">
        <v>62</v>
      </c>
      <c r="B47" s="1" t="str">
        <f>CONCATENATE("&lt;entry&gt;",'Raw Metadata'!A48,"&lt;/entry&gt;")</f>
        <v>&lt;entry&gt;45&lt;/entry&gt;</v>
      </c>
      <c r="C47" s="1" t="str">
        <f>CONCATENATE("&lt;lang_name&gt;",'Raw Metadata'!N48,"&lt;/lang_name&gt;")</f>
        <v>&lt;lang_name&gt;Gaelic, Scottish&lt;/lang_name&gt;</v>
      </c>
      <c r="D47" s="1" t="str">
        <f>CONCATENATE("&lt;dialect&gt;",'Raw Metadata'!U48,"&lt;/dialect&gt;")</f>
        <v>&lt;dialect&gt;Great Bernera dialect&lt;/dialect&gt;</v>
      </c>
      <c r="E47" s="1" t="str">
        <f>CONCATENATE("&lt;sil_code&gt;",'Raw Metadata'!O48,"&lt;/sil_code&gt;")</f>
        <v>&lt;sil_code&gt;gla&lt;/sil_code&gt;</v>
      </c>
      <c r="F47" s="1" t="str">
        <f>CONCATENATE("&lt;content&gt;",'Raw Metadata'!P48,"&lt;/content&gt;")</f>
        <v>&lt;content&gt;Word List&lt;/content&gt;</v>
      </c>
      <c r="G47" s="1" t="str">
        <f>CONCATENATE("&lt;recording_location&gt;",'Raw Metadata'!Q48,"&lt;/recording_location&gt;")</f>
        <v>&lt;recording_location&gt;Great Bernera, Lewis, Outer Hebrides, Scotland&lt;/recording_location&gt;</v>
      </c>
      <c r="H47" s="1" t="str">
        <f>CONCATENATE("&lt;recording_date&gt;",'Raw Metadata'!R48,"&lt;/recording_date&gt;")</f>
        <v>&lt;recording_date&gt;6 February, 1996&lt;/recording_date&gt;</v>
      </c>
      <c r="I47" s="1" t="str">
        <f>CONCATENATE("&lt;fieldworkers&gt;",'Raw Metadata'!S48,"&lt;/fieldworkers&gt;")</f>
        <v>&lt;fieldworkers&gt;Jenny Ladefoged, Peter Ladefoged, Alice Turk, Kevin Hind&lt;/fieldworkers&gt;</v>
      </c>
      <c r="J47" s="1" t="str">
        <f>CONCATENATE("&lt;origin&gt;",'Raw Metadata'!T48,"&lt;/origin&gt;")</f>
        <v>&lt;origin&gt;Speaker from Bernera, Scotland&lt;/origin&gt;</v>
      </c>
      <c r="K47" s="1" t="str">
        <f>CONCATENATE("&lt;speakers&gt;",'Raw Metadata'!V48,"&lt;/speakers&gt;")</f>
        <v>&lt;speakers&gt;Alasdair Maclennan&lt;/speakers&gt;</v>
      </c>
      <c r="L47" s="1" t="str">
        <f>CONCATENATE("&lt;filename_audio&gt;",'Raw Metadata'!B48,"&lt;/filename_audio&gt;")</f>
        <v>&lt;filename_audio&gt;gla_word-list_1997_45&lt;/filename_audio&gt;</v>
      </c>
      <c r="M47" s="1" t="str">
        <f>CONCATENATE("&lt;filename_wav&gt;",'Raw Metadata'!C48,"&lt;/filename_wav&gt;")</f>
        <v>&lt;filename_wav&gt;gla_word-list_1997_45.wav&lt;/filename_wav&gt;</v>
      </c>
      <c r="N47" s="1" t="str">
        <f>CONCATENATE("&lt;filename_mp3&gt;",'Raw Metadata'!D48,"&lt;/filename_mp3&gt;")</f>
        <v>&lt;filename_mp3&gt;gla_word-list_1997_45.mp3&lt;/filename_mp3&gt;</v>
      </c>
      <c r="O47" s="1" t="str">
        <f>CONCATENATE("&lt;wav_quality&gt;",'Raw Metadata'!W48,"&lt;/wav_quality&gt;")</f>
        <v>&lt;wav_quality&gt;44.1 kHz, 16-bit sound depth (bit rate=705 kbps)&lt;/wav_quality&gt;</v>
      </c>
      <c r="P47" s="1" t="str">
        <f>CONCATENATE("&lt;mp3_quality&gt;",'Raw Metadata'!X48,"&lt;/mp3_quality&gt;")</f>
        <v>&lt;mp3_quality&gt;56 kbps&lt;/mp3_quality&gt;</v>
      </c>
      <c r="Q47" s="1" t="str">
        <f>CONCATENATE("&lt;original_medium&gt;",'Raw Metadata'!Y48,"&lt;/original_medium&gt;")</f>
        <v>&lt;original_medium&gt;DAT tape, 48 kHz&lt;/original_medium&gt;</v>
      </c>
      <c r="R47" s="1" t="str">
        <f>CONCATENATE("&lt;wordlist&gt;",'Raw Metadata'!E48,"&lt;/wordlist&gt;")</f>
        <v>&lt;wordlist&gt;gla_word-list_1997_01.html&lt;/wordlist&gt;</v>
      </c>
      <c r="S47" s="1" t="str">
        <f>CONCATENATE("&lt;wordlist_entries&gt;",'Raw Metadata'!F48,"&lt;/wordlist_entries&gt;")</f>
        <v>&lt;wordlist_entries&gt;81 - 121&lt;/wordlist_entries&gt;</v>
      </c>
      <c r="T47" s="1" t="str">
        <f>CONCATENATE("&lt;image_tif&gt;",'Raw Metadata'!I48,"&lt;/image_tif&gt;")</f>
        <v>&lt;image_tif&gt;gla_word-list_1997_03.tif&lt;/image_tif&gt;</v>
      </c>
      <c r="U47" s="1" t="str">
        <f>CONCATENATE("&lt;image_tif2&gt;",'Raw Metadata'!J48,"&lt;/image_tif2&gt;")</f>
        <v>&lt;image_tif2&gt;&lt;/image_tif2&gt;</v>
      </c>
      <c r="V47" s="1" t="str">
        <f>CONCATENATE("&lt;image_jpg&gt;",'Raw Metadata'!G48,"&lt;/image_jpg&gt;")</f>
        <v>&lt;image_jpg&gt;gla_word-list_1997_03.jpg&lt;/image_jpg&gt;</v>
      </c>
      <c r="W47" s="1" t="str">
        <f>CONCATENATE("&lt;image_jpg2&gt;",'Raw Metadata'!H48,"&lt;/image_jpg2&gt;")</f>
        <v>&lt;image_jpg2&gt;&lt;/image_jpg2&gt;</v>
      </c>
      <c r="X47" s="1" t="str">
        <f>CONCATENATE("&lt;tif_quality&gt;",'Raw Metadata'!K48,"&lt;/tif_quality&gt;")</f>
        <v>&lt;tif_quality&gt;300 dpi&lt;/tif_quality&gt;</v>
      </c>
      <c r="Y47" s="1" t="str">
        <f>CONCATENATE("&lt;jpg_quality&gt;",'Raw Metadata'!L48,"&lt;/jpg_quality&gt;")</f>
        <v>&lt;jpg_quality&gt;300 dpi&lt;/jpg_quality&gt;</v>
      </c>
      <c r="Z47" s="1" t="str">
        <f>CONCATENATE("&lt;details&gt;",'Raw Metadata'!M48,"&lt;/details&gt;")</f>
        <v>&lt;details&gt;gla_record_details.html#45&lt;/details&gt;</v>
      </c>
      <c r="AA47" s="1" t="str">
        <f>CONCATENATE("&lt;rights&gt;",'Raw Metadata'!Z48,"&lt;/rights&gt;")</f>
        <v>&lt;rights&gt;This work is licensed under a Creative Commons license, available for viewing at http://creativecommons.org/licenses/by-nc/2.0/&lt;/rights&gt;</v>
      </c>
      <c r="AB47" s="1" t="str">
        <f>CONCATENATE("&lt;wordlist_no_repetition&gt;",'Raw Metadata'!AB48,"&lt;/wordlist_no_repetition&gt;")</f>
        <v>&lt;wordlist_no_repetition&gt;&lt;/wordlist_no_repetition&gt;</v>
      </c>
      <c r="AC47" s="1" t="str">
        <f>CONCATENATE("&lt;link_within_wordlist&gt;",'Raw Metadata'!AD48,"&lt;/link_within_wordlist&gt;")</f>
        <v>&lt;link_within_wordlist&gt;gla_word-list_1997_01.html#81&lt;/link_within_wordlist&gt;</v>
      </c>
      <c r="AD47" s="1" t="s">
        <v>63</v>
      </c>
    </row>
    <row r="48" spans="1:30" ht="17.25">
      <c r="A48" s="1" t="s">
        <v>62</v>
      </c>
      <c r="B48" s="1" t="str">
        <f>CONCATENATE("&lt;entry&gt;",'Raw Metadata'!A49,"&lt;/entry&gt;")</f>
        <v>&lt;entry&gt;46&lt;/entry&gt;</v>
      </c>
      <c r="C48" s="1" t="str">
        <f>CONCATENATE("&lt;lang_name&gt;",'Raw Metadata'!N49,"&lt;/lang_name&gt;")</f>
        <v>&lt;lang_name&gt;Gaelic, Scottish&lt;/lang_name&gt;</v>
      </c>
      <c r="D48" s="1" t="str">
        <f>CONCATENATE("&lt;dialect&gt;",'Raw Metadata'!U49,"&lt;/dialect&gt;")</f>
        <v>&lt;dialect&gt;Great Bernera dialect&lt;/dialect&gt;</v>
      </c>
      <c r="E48" s="1" t="str">
        <f>CONCATENATE("&lt;sil_code&gt;",'Raw Metadata'!O49,"&lt;/sil_code&gt;")</f>
        <v>&lt;sil_code&gt;gla&lt;/sil_code&gt;</v>
      </c>
      <c r="F48" s="1" t="str">
        <f>CONCATENATE("&lt;content&gt;",'Raw Metadata'!P49,"&lt;/content&gt;")</f>
        <v>&lt;content&gt;Word List&lt;/content&gt;</v>
      </c>
      <c r="G48" s="1" t="str">
        <f>CONCATENATE("&lt;recording_location&gt;",'Raw Metadata'!Q49,"&lt;/recording_location&gt;")</f>
        <v>&lt;recording_location&gt;Great Bernera, Lewis, Outer Hebrides, Scotland&lt;/recording_location&gt;</v>
      </c>
      <c r="H48" s="1" t="str">
        <f>CONCATENATE("&lt;recording_date&gt;",'Raw Metadata'!R49,"&lt;/recording_date&gt;")</f>
        <v>&lt;recording_date&gt;6 February, 1996&lt;/recording_date&gt;</v>
      </c>
      <c r="I48" s="1" t="str">
        <f>CONCATENATE("&lt;fieldworkers&gt;",'Raw Metadata'!S49,"&lt;/fieldworkers&gt;")</f>
        <v>&lt;fieldworkers&gt;Jenny Ladefoged, Peter Ladefoged, Alice Turk, Kevin Hind&lt;/fieldworkers&gt;</v>
      </c>
      <c r="J48" s="1" t="str">
        <f>CONCATENATE("&lt;origin&gt;",'Raw Metadata'!T49,"&lt;/origin&gt;")</f>
        <v>&lt;origin&gt;Speaker from Bernera, Scotland&lt;/origin&gt;</v>
      </c>
      <c r="K48" s="1" t="str">
        <f>CONCATENATE("&lt;speakers&gt;",'Raw Metadata'!V49,"&lt;/speakers&gt;")</f>
        <v>&lt;speakers&gt;Alasdair Maclennan&lt;/speakers&gt;</v>
      </c>
      <c r="L48" s="1" t="str">
        <f>CONCATENATE("&lt;filename_audio&gt;",'Raw Metadata'!B49,"&lt;/filename_audio&gt;")</f>
        <v>&lt;filename_audio&gt;gla_word-list_1997_46&lt;/filename_audio&gt;</v>
      </c>
      <c r="M48" s="1" t="str">
        <f>CONCATENATE("&lt;filename_wav&gt;",'Raw Metadata'!C49,"&lt;/filename_wav&gt;")</f>
        <v>&lt;filename_wav&gt;gla_word-list_1997_46.wav&lt;/filename_wav&gt;</v>
      </c>
      <c r="N48" s="1" t="str">
        <f>CONCATENATE("&lt;filename_mp3&gt;",'Raw Metadata'!D49,"&lt;/filename_mp3&gt;")</f>
        <v>&lt;filename_mp3&gt;gla_word-list_1997_46.mp3&lt;/filename_mp3&gt;</v>
      </c>
      <c r="O48" s="1" t="str">
        <f>CONCATENATE("&lt;wav_quality&gt;",'Raw Metadata'!W49,"&lt;/wav_quality&gt;")</f>
        <v>&lt;wav_quality&gt;44.1 kHz, 16-bit sound depth (bit rate=705 kbps)&lt;/wav_quality&gt;</v>
      </c>
      <c r="P48" s="1" t="str">
        <f>CONCATENATE("&lt;mp3_quality&gt;",'Raw Metadata'!X49,"&lt;/mp3_quality&gt;")</f>
        <v>&lt;mp3_quality&gt;56 kbps&lt;/mp3_quality&gt;</v>
      </c>
      <c r="Q48" s="1" t="str">
        <f>CONCATENATE("&lt;original_medium&gt;",'Raw Metadata'!Y49,"&lt;/original_medium&gt;")</f>
        <v>&lt;original_medium&gt;DAT tape, 48 kHz&lt;/original_medium&gt;</v>
      </c>
      <c r="R48" s="1" t="str">
        <f>CONCATENATE("&lt;wordlist&gt;",'Raw Metadata'!E49,"&lt;/wordlist&gt;")</f>
        <v>&lt;wordlist&gt;gla_word-list_1997_01.html&lt;/wordlist&gt;</v>
      </c>
      <c r="S48" s="1" t="str">
        <f>CONCATENATE("&lt;wordlist_entries&gt;",'Raw Metadata'!F49,"&lt;/wordlist_entries&gt;")</f>
        <v>&lt;wordlist_entries&gt;122 - 160&lt;/wordlist_entries&gt;</v>
      </c>
      <c r="T48" s="1" t="str">
        <f>CONCATENATE("&lt;image_tif&gt;",'Raw Metadata'!I49,"&lt;/image_tif&gt;")</f>
        <v>&lt;image_tif&gt;gla_word-list_1997_04.tif&lt;/image_tif&gt;</v>
      </c>
      <c r="U48" s="1" t="str">
        <f>CONCATENATE("&lt;image_tif2&gt;",'Raw Metadata'!J49,"&lt;/image_tif2&gt;")</f>
        <v>&lt;image_tif2&gt;&lt;/image_tif2&gt;</v>
      </c>
      <c r="V48" s="1" t="str">
        <f>CONCATENATE("&lt;image_jpg&gt;",'Raw Metadata'!G49,"&lt;/image_jpg&gt;")</f>
        <v>&lt;image_jpg&gt;gla_word-list_1997_04.jpg&lt;/image_jpg&gt;</v>
      </c>
      <c r="W48" s="1" t="str">
        <f>CONCATENATE("&lt;image_jpg2&gt;",'Raw Metadata'!H49,"&lt;/image_jpg2&gt;")</f>
        <v>&lt;image_jpg2&gt;&lt;/image_jpg2&gt;</v>
      </c>
      <c r="X48" s="1" t="str">
        <f>CONCATENATE("&lt;tif_quality&gt;",'Raw Metadata'!K49,"&lt;/tif_quality&gt;")</f>
        <v>&lt;tif_quality&gt;300 dpi&lt;/tif_quality&gt;</v>
      </c>
      <c r="Y48" s="1" t="str">
        <f>CONCATENATE("&lt;jpg_quality&gt;",'Raw Metadata'!L49,"&lt;/jpg_quality&gt;")</f>
        <v>&lt;jpg_quality&gt;300 dpi&lt;/jpg_quality&gt;</v>
      </c>
      <c r="Z48" s="1" t="str">
        <f>CONCATENATE("&lt;details&gt;",'Raw Metadata'!M49,"&lt;/details&gt;")</f>
        <v>&lt;details&gt;gla_record_details.html#46&lt;/details&gt;</v>
      </c>
      <c r="AA48" s="1" t="str">
        <f>CONCATENATE("&lt;rights&gt;",'Raw Metadata'!Z49,"&lt;/rights&gt;")</f>
        <v>&lt;rights&gt;This work is licensed under a Creative Commons license, available for viewing at http://creativecommons.org/licenses/by-nc/2.0/&lt;/rights&gt;</v>
      </c>
      <c r="AB48" s="1" t="str">
        <f>CONCATENATE("&lt;wordlist_no_repetition&gt;",'Raw Metadata'!AB49,"&lt;/wordlist_no_repetition&gt;")</f>
        <v>&lt;wordlist_no_repetition&gt;&lt;/wordlist_no_repetition&gt;</v>
      </c>
      <c r="AC48" s="1" t="str">
        <f>CONCATENATE("&lt;link_within_wordlist&gt;",'Raw Metadata'!AD49,"&lt;/link_within_wordlist&gt;")</f>
        <v>&lt;link_within_wordlist&gt;gla_word-list_1997_01.html#122&lt;/link_within_wordlist&gt;</v>
      </c>
      <c r="AD48" s="1" t="s">
        <v>63</v>
      </c>
    </row>
    <row r="49" spans="1:30" ht="17.25">
      <c r="A49" s="1" t="s">
        <v>62</v>
      </c>
      <c r="B49" s="1" t="str">
        <f>CONCATENATE("&lt;entry&gt;",'Raw Metadata'!A50,"&lt;/entry&gt;")</f>
        <v>&lt;entry&gt;47&lt;/entry&gt;</v>
      </c>
      <c r="C49" s="1" t="str">
        <f>CONCATENATE("&lt;lang_name&gt;",'Raw Metadata'!N50,"&lt;/lang_name&gt;")</f>
        <v>&lt;lang_name&gt;Gaelic, Scottish&lt;/lang_name&gt;</v>
      </c>
      <c r="D49" s="1" t="str">
        <f>CONCATENATE("&lt;dialect&gt;",'Raw Metadata'!U50,"&lt;/dialect&gt;")</f>
        <v>&lt;dialect&gt;Great Bernera dialect&lt;/dialect&gt;</v>
      </c>
      <c r="E49" s="1" t="str">
        <f>CONCATENATE("&lt;sil_code&gt;",'Raw Metadata'!O50,"&lt;/sil_code&gt;")</f>
        <v>&lt;sil_code&gt;gla&lt;/sil_code&gt;</v>
      </c>
      <c r="F49" s="1" t="str">
        <f>CONCATENATE("&lt;content&gt;",'Raw Metadata'!P50,"&lt;/content&gt;")</f>
        <v>&lt;content&gt;Word List&lt;/content&gt;</v>
      </c>
      <c r="G49" s="1" t="str">
        <f>CONCATENATE("&lt;recording_location&gt;",'Raw Metadata'!Q50,"&lt;/recording_location&gt;")</f>
        <v>&lt;recording_location&gt;Great Bernera, Lewis, Outer Hebrides, Scotland&lt;/recording_location&gt;</v>
      </c>
      <c r="H49" s="1" t="str">
        <f>CONCATENATE("&lt;recording_date&gt;",'Raw Metadata'!R50,"&lt;/recording_date&gt;")</f>
        <v>&lt;recording_date&gt;6 February, 1996&lt;/recording_date&gt;</v>
      </c>
      <c r="I49" s="1" t="str">
        <f>CONCATENATE("&lt;fieldworkers&gt;",'Raw Metadata'!S50,"&lt;/fieldworkers&gt;")</f>
        <v>&lt;fieldworkers&gt;Jenny Ladefoged, Peter Ladefoged, Alice Turk, Kevin Hind&lt;/fieldworkers&gt;</v>
      </c>
      <c r="J49" s="1" t="str">
        <f>CONCATENATE("&lt;origin&gt;",'Raw Metadata'!T50,"&lt;/origin&gt;")</f>
        <v>&lt;origin&gt;Speaker from Bernera, Scotland&lt;/origin&gt;</v>
      </c>
      <c r="K49" s="1" t="str">
        <f>CONCATENATE("&lt;speakers&gt;",'Raw Metadata'!V50,"&lt;/speakers&gt;")</f>
        <v>&lt;speakers&gt;Alasdair Maclennan&lt;/speakers&gt;</v>
      </c>
      <c r="L49" s="1" t="str">
        <f>CONCATENATE("&lt;filename_audio&gt;",'Raw Metadata'!B50,"&lt;/filename_audio&gt;")</f>
        <v>&lt;filename_audio&gt;gla_word-list_1997_47&lt;/filename_audio&gt;</v>
      </c>
      <c r="M49" s="1" t="str">
        <f>CONCATENATE("&lt;filename_wav&gt;",'Raw Metadata'!C50,"&lt;/filename_wav&gt;")</f>
        <v>&lt;filename_wav&gt;gla_word-list_1997_47.wav&lt;/filename_wav&gt;</v>
      </c>
      <c r="N49" s="1" t="str">
        <f>CONCATENATE("&lt;filename_mp3&gt;",'Raw Metadata'!D50,"&lt;/filename_mp3&gt;")</f>
        <v>&lt;filename_mp3&gt;gla_word-list_1997_47.mp3&lt;/filename_mp3&gt;</v>
      </c>
      <c r="O49" s="1" t="str">
        <f>CONCATENATE("&lt;wav_quality&gt;",'Raw Metadata'!W50,"&lt;/wav_quality&gt;")</f>
        <v>&lt;wav_quality&gt;44.1 kHz, 16-bit sound depth (bit rate=705 kbps)&lt;/wav_quality&gt;</v>
      </c>
      <c r="P49" s="1" t="str">
        <f>CONCATENATE("&lt;mp3_quality&gt;",'Raw Metadata'!X50,"&lt;/mp3_quality&gt;")</f>
        <v>&lt;mp3_quality&gt;56 kbps&lt;/mp3_quality&gt;</v>
      </c>
      <c r="Q49" s="1" t="str">
        <f>CONCATENATE("&lt;original_medium&gt;",'Raw Metadata'!Y50,"&lt;/original_medium&gt;")</f>
        <v>&lt;original_medium&gt;DAT tape, 48 kHz&lt;/original_medium&gt;</v>
      </c>
      <c r="R49" s="1" t="str">
        <f>CONCATENATE("&lt;wordlist&gt;",'Raw Metadata'!E50,"&lt;/wordlist&gt;")</f>
        <v>&lt;wordlist&gt;gla_word-list_1997_01.html&lt;/wordlist&gt;</v>
      </c>
      <c r="S49" s="1" t="str">
        <f>CONCATENATE("&lt;wordlist_entries&gt;",'Raw Metadata'!F50,"&lt;/wordlist_entries&gt;")</f>
        <v>&lt;wordlist_entries&gt;161 - 200&lt;/wordlist_entries&gt;</v>
      </c>
      <c r="T49" s="1" t="str">
        <f>CONCATENATE("&lt;image_tif&gt;",'Raw Metadata'!I50,"&lt;/image_tif&gt;")</f>
        <v>&lt;image_tif&gt;gla_word-list_1997_05.tif&lt;/image_tif&gt;</v>
      </c>
      <c r="U49" s="1" t="str">
        <f>CONCATENATE("&lt;image_tif2&gt;",'Raw Metadata'!J50,"&lt;/image_tif2&gt;")</f>
        <v>&lt;image_tif2&gt;&lt;/image_tif2&gt;</v>
      </c>
      <c r="V49" s="1" t="str">
        <f>CONCATENATE("&lt;image_jpg&gt;",'Raw Metadata'!G50,"&lt;/image_jpg&gt;")</f>
        <v>&lt;image_jpg&gt;gla_word-list_1997_05.jpg&lt;/image_jpg&gt;</v>
      </c>
      <c r="W49" s="1" t="str">
        <f>CONCATENATE("&lt;image_jpg2&gt;",'Raw Metadata'!H50,"&lt;/image_jpg2&gt;")</f>
        <v>&lt;image_jpg2&gt;&lt;/image_jpg2&gt;</v>
      </c>
      <c r="X49" s="1" t="str">
        <f>CONCATENATE("&lt;tif_quality&gt;",'Raw Metadata'!K50,"&lt;/tif_quality&gt;")</f>
        <v>&lt;tif_quality&gt;300 dpi&lt;/tif_quality&gt;</v>
      </c>
      <c r="Y49" s="1" t="str">
        <f>CONCATENATE("&lt;jpg_quality&gt;",'Raw Metadata'!L50,"&lt;/jpg_quality&gt;")</f>
        <v>&lt;jpg_quality&gt;300 dpi&lt;/jpg_quality&gt;</v>
      </c>
      <c r="Z49" s="1" t="str">
        <f>CONCATENATE("&lt;details&gt;",'Raw Metadata'!M50,"&lt;/details&gt;")</f>
        <v>&lt;details&gt;gla_record_details.html#47&lt;/details&gt;</v>
      </c>
      <c r="AA49" s="1" t="str">
        <f>CONCATENATE("&lt;rights&gt;",'Raw Metadata'!Z50,"&lt;/rights&gt;")</f>
        <v>&lt;rights&gt;This work is licensed under a Creative Commons license, available for viewing at http://creativecommons.org/licenses/by-nc/2.0/&lt;/rights&gt;</v>
      </c>
      <c r="AB49" s="1" t="str">
        <f>CONCATENATE("&lt;wordlist_no_repetition&gt;",'Raw Metadata'!AB50,"&lt;/wordlist_no_repetition&gt;")</f>
        <v>&lt;wordlist_no_repetition&gt;&lt;/wordlist_no_repetition&gt;</v>
      </c>
      <c r="AC49" s="1" t="str">
        <f>CONCATENATE("&lt;link_within_wordlist&gt;",'Raw Metadata'!AD50,"&lt;/link_within_wordlist&gt;")</f>
        <v>&lt;link_within_wordlist&gt;gla_word-list_1997_01.html#161&lt;/link_within_wordlist&gt;</v>
      </c>
      <c r="AD49" s="1" t="s">
        <v>63</v>
      </c>
    </row>
    <row r="50" spans="1:30" ht="17.25">
      <c r="A50" s="1" t="s">
        <v>62</v>
      </c>
      <c r="B50" s="1" t="str">
        <f>CONCATENATE("&lt;entry&gt;",'Raw Metadata'!A51,"&lt;/entry&gt;")</f>
        <v>&lt;entry&gt;48&lt;/entry&gt;</v>
      </c>
      <c r="C50" s="1" t="str">
        <f>CONCATENATE("&lt;lang_name&gt;",'Raw Metadata'!N51,"&lt;/lang_name&gt;")</f>
        <v>&lt;lang_name&gt;Gaelic, Scottish&lt;/lang_name&gt;</v>
      </c>
      <c r="D50" s="1" t="str">
        <f>CONCATENATE("&lt;dialect&gt;",'Raw Metadata'!U51,"&lt;/dialect&gt;")</f>
        <v>&lt;dialect&gt;Great Bernera dialect&lt;/dialect&gt;</v>
      </c>
      <c r="E50" s="1" t="str">
        <f>CONCATENATE("&lt;sil_code&gt;",'Raw Metadata'!O51,"&lt;/sil_code&gt;")</f>
        <v>&lt;sil_code&gt;gla&lt;/sil_code&gt;</v>
      </c>
      <c r="F50" s="1" t="str">
        <f>CONCATENATE("&lt;content&gt;",'Raw Metadata'!P51,"&lt;/content&gt;")</f>
        <v>&lt;content&gt;Word List&lt;/content&gt;</v>
      </c>
      <c r="G50" s="1" t="str">
        <f>CONCATENATE("&lt;recording_location&gt;",'Raw Metadata'!Q51,"&lt;/recording_location&gt;")</f>
        <v>&lt;recording_location&gt;Great Bernera, Lewis, Outer Hebrides, Scotland&lt;/recording_location&gt;</v>
      </c>
      <c r="H50" s="1" t="str">
        <f>CONCATENATE("&lt;recording_date&gt;",'Raw Metadata'!R51,"&lt;/recording_date&gt;")</f>
        <v>&lt;recording_date&gt;6 February, 1996&lt;/recording_date&gt;</v>
      </c>
      <c r="I50" s="1" t="str">
        <f>CONCATENATE("&lt;fieldworkers&gt;",'Raw Metadata'!S51,"&lt;/fieldworkers&gt;")</f>
        <v>&lt;fieldworkers&gt;Jenny Ladefoged, Peter Ladefoged, Alice Turk, Kevin Hind&lt;/fieldworkers&gt;</v>
      </c>
      <c r="J50" s="1" t="str">
        <f>CONCATENATE("&lt;origin&gt;",'Raw Metadata'!T51,"&lt;/origin&gt;")</f>
        <v>&lt;origin&gt;Speaker from Bernera, Scotland&lt;/origin&gt;</v>
      </c>
      <c r="K50" s="1" t="str">
        <f>CONCATENATE("&lt;speakers&gt;",'Raw Metadata'!V51,"&lt;/speakers&gt;")</f>
        <v>&lt;speakers&gt;Alasdair Maclennan&lt;/speakers&gt;</v>
      </c>
      <c r="L50" s="1" t="str">
        <f>CONCATENATE("&lt;filename_audio&gt;",'Raw Metadata'!B51,"&lt;/filename_audio&gt;")</f>
        <v>&lt;filename_audio&gt;gla_word-list_1997_48&lt;/filename_audio&gt;</v>
      </c>
      <c r="M50" s="1" t="str">
        <f>CONCATENATE("&lt;filename_wav&gt;",'Raw Metadata'!C51,"&lt;/filename_wav&gt;")</f>
        <v>&lt;filename_wav&gt;gla_word-list_1997_48.wav&lt;/filename_wav&gt;</v>
      </c>
      <c r="N50" s="1" t="str">
        <f>CONCATENATE("&lt;filename_mp3&gt;",'Raw Metadata'!D51,"&lt;/filename_mp3&gt;")</f>
        <v>&lt;filename_mp3&gt;gla_word-list_1997_48.mp3&lt;/filename_mp3&gt;</v>
      </c>
      <c r="O50" s="1" t="str">
        <f>CONCATENATE("&lt;wav_quality&gt;",'Raw Metadata'!W51,"&lt;/wav_quality&gt;")</f>
        <v>&lt;wav_quality&gt;44.1 kHz, 16-bit sound depth (bit rate=705 kbps)&lt;/wav_quality&gt;</v>
      </c>
      <c r="P50" s="1" t="str">
        <f>CONCATENATE("&lt;mp3_quality&gt;",'Raw Metadata'!X51,"&lt;/mp3_quality&gt;")</f>
        <v>&lt;mp3_quality&gt;56 kbps&lt;/mp3_quality&gt;</v>
      </c>
      <c r="Q50" s="1" t="str">
        <f>CONCATENATE("&lt;original_medium&gt;",'Raw Metadata'!Y51,"&lt;/original_medium&gt;")</f>
        <v>&lt;original_medium&gt;DAT tape, 48 kHz&lt;/original_medium&gt;</v>
      </c>
      <c r="R50" s="1" t="str">
        <f>CONCATENATE("&lt;wordlist&gt;",'Raw Metadata'!E51,"&lt;/wordlist&gt;")</f>
        <v>&lt;wordlist&gt;gla_word-list_1997_01.html&lt;/wordlist&gt;</v>
      </c>
      <c r="S50" s="1" t="str">
        <f>CONCATENATE("&lt;wordlist_entries&gt;",'Raw Metadata'!F51,"&lt;/wordlist_entries&gt;")</f>
        <v>&lt;wordlist_entries&gt;201 - 237&lt;/wordlist_entries&gt;</v>
      </c>
      <c r="T50" s="1" t="str">
        <f>CONCATENATE("&lt;image_tif&gt;",'Raw Metadata'!I51,"&lt;/image_tif&gt;")</f>
        <v>&lt;image_tif&gt;gla_word-list_1997_06.tif&lt;/image_tif&gt;</v>
      </c>
      <c r="U50" s="1" t="str">
        <f>CONCATENATE("&lt;image_tif2&gt;",'Raw Metadata'!J51,"&lt;/image_tif2&gt;")</f>
        <v>&lt;image_tif2&gt;&lt;/image_tif2&gt;</v>
      </c>
      <c r="V50" s="1" t="str">
        <f>CONCATENATE("&lt;image_jpg&gt;",'Raw Metadata'!G51,"&lt;/image_jpg&gt;")</f>
        <v>&lt;image_jpg&gt;gla_word-list_1997_06.jpg&lt;/image_jpg&gt;</v>
      </c>
      <c r="W50" s="1" t="str">
        <f>CONCATENATE("&lt;image_jpg2&gt;",'Raw Metadata'!H51,"&lt;/image_jpg2&gt;")</f>
        <v>&lt;image_jpg2&gt;&lt;/image_jpg2&gt;</v>
      </c>
      <c r="X50" s="1" t="str">
        <f>CONCATENATE("&lt;tif_quality&gt;",'Raw Metadata'!K51,"&lt;/tif_quality&gt;")</f>
        <v>&lt;tif_quality&gt;300 dpi&lt;/tif_quality&gt;</v>
      </c>
      <c r="Y50" s="1" t="str">
        <f>CONCATENATE("&lt;jpg_quality&gt;",'Raw Metadata'!L51,"&lt;/jpg_quality&gt;")</f>
        <v>&lt;jpg_quality&gt;300 dpi&lt;/jpg_quality&gt;</v>
      </c>
      <c r="Z50" s="1" t="str">
        <f>CONCATENATE("&lt;details&gt;",'Raw Metadata'!M51,"&lt;/details&gt;")</f>
        <v>&lt;details&gt;gla_record_details.html#48&lt;/details&gt;</v>
      </c>
      <c r="AA50" s="1" t="str">
        <f>CONCATENATE("&lt;rights&gt;",'Raw Metadata'!Z51,"&lt;/rights&gt;")</f>
        <v>&lt;rights&gt;This work is licensed under a Creative Commons license, available for viewing at http://creativecommons.org/licenses/by-nc/2.0/&lt;/rights&gt;</v>
      </c>
      <c r="AB50" s="1" t="str">
        <f>CONCATENATE("&lt;wordlist_no_repetition&gt;",'Raw Metadata'!AB51,"&lt;/wordlist_no_repetition&gt;")</f>
        <v>&lt;wordlist_no_repetition&gt;&lt;/wordlist_no_repetition&gt;</v>
      </c>
      <c r="AC50" s="1" t="str">
        <f>CONCATENATE("&lt;link_within_wordlist&gt;",'Raw Metadata'!AD51,"&lt;/link_within_wordlist&gt;")</f>
        <v>&lt;link_within_wordlist&gt;gla_word-list_1997_01.html#201&lt;/link_within_wordlist&gt;</v>
      </c>
      <c r="AD50" s="1" t="s">
        <v>63</v>
      </c>
    </row>
    <row r="51" spans="1:30" ht="17.25">
      <c r="A51" s="1" t="s">
        <v>62</v>
      </c>
      <c r="B51" s="1" t="str">
        <f>CONCATENATE("&lt;entry&gt;",'Raw Metadata'!A52,"&lt;/entry&gt;")</f>
        <v>&lt;entry&gt;49&lt;/entry&gt;</v>
      </c>
      <c r="C51" s="1" t="str">
        <f>CONCATENATE("&lt;lang_name&gt;",'Raw Metadata'!N52,"&lt;/lang_name&gt;")</f>
        <v>&lt;lang_name&gt;Gaelic, Scottish&lt;/lang_name&gt;</v>
      </c>
      <c r="D51" s="1" t="str">
        <f>CONCATENATE("&lt;dialect&gt;",'Raw Metadata'!U52,"&lt;/dialect&gt;")</f>
        <v>&lt;dialect&gt;Great Bernera dialect&lt;/dialect&gt;</v>
      </c>
      <c r="E51" s="1" t="str">
        <f>CONCATENATE("&lt;sil_code&gt;",'Raw Metadata'!O52,"&lt;/sil_code&gt;")</f>
        <v>&lt;sil_code&gt;gla&lt;/sil_code&gt;</v>
      </c>
      <c r="F51" s="1" t="str">
        <f>CONCATENATE("&lt;content&gt;",'Raw Metadata'!P52,"&lt;/content&gt;")</f>
        <v>&lt;content&gt;Word List&lt;/content&gt;</v>
      </c>
      <c r="G51" s="1" t="str">
        <f>CONCATENATE("&lt;recording_location&gt;",'Raw Metadata'!Q52,"&lt;/recording_location&gt;")</f>
        <v>&lt;recording_location&gt;Great Bernera, Lewis, Outer Hebrides, Scotland&lt;/recording_location&gt;</v>
      </c>
      <c r="H51" s="1" t="str">
        <f>CONCATENATE("&lt;recording_date&gt;",'Raw Metadata'!R52,"&lt;/recording_date&gt;")</f>
        <v>&lt;recording_date&gt;6 February, 1996&lt;/recording_date&gt;</v>
      </c>
      <c r="I51" s="1" t="str">
        <f>CONCATENATE("&lt;fieldworkers&gt;",'Raw Metadata'!S52,"&lt;/fieldworkers&gt;")</f>
        <v>&lt;fieldworkers&gt;Jenny Ladefoged, Peter Ladefoged, Alice Turk, Kevin Hind&lt;/fieldworkers&gt;</v>
      </c>
      <c r="J51" s="1" t="str">
        <f>CONCATENATE("&lt;origin&gt;",'Raw Metadata'!T52,"&lt;/origin&gt;")</f>
        <v>&lt;origin&gt;Speaker from Bernera, Scotland&lt;/origin&gt;</v>
      </c>
      <c r="K51" s="1" t="str">
        <f>CONCATENATE("&lt;speakers&gt;",'Raw Metadata'!V52,"&lt;/speakers&gt;")</f>
        <v>&lt;speakers&gt;Alasdair Maclennan&lt;/speakers&gt;</v>
      </c>
      <c r="L51" s="1" t="str">
        <f>CONCATENATE("&lt;filename_audio&gt;",'Raw Metadata'!B52,"&lt;/filename_audio&gt;")</f>
        <v>&lt;filename_audio&gt;gla_word-list_1997_49&lt;/filename_audio&gt;</v>
      </c>
      <c r="M51" s="1" t="str">
        <f>CONCATENATE("&lt;filename_wav&gt;",'Raw Metadata'!C52,"&lt;/filename_wav&gt;")</f>
        <v>&lt;filename_wav&gt;gla_word-list_1997_49.wav&lt;/filename_wav&gt;</v>
      </c>
      <c r="N51" s="1" t="str">
        <f>CONCATENATE("&lt;filename_mp3&gt;",'Raw Metadata'!D52,"&lt;/filename_mp3&gt;")</f>
        <v>&lt;filename_mp3&gt;gla_word-list_1997_49.mp3&lt;/filename_mp3&gt;</v>
      </c>
      <c r="O51" s="1" t="str">
        <f>CONCATENATE("&lt;wav_quality&gt;",'Raw Metadata'!W52,"&lt;/wav_quality&gt;")</f>
        <v>&lt;wav_quality&gt;44.1 kHz, 16-bit sound depth (bit rate=705 kbps)&lt;/wav_quality&gt;</v>
      </c>
      <c r="P51" s="1" t="str">
        <f>CONCATENATE("&lt;mp3_quality&gt;",'Raw Metadata'!X52,"&lt;/mp3_quality&gt;")</f>
        <v>&lt;mp3_quality&gt;56 kbps&lt;/mp3_quality&gt;</v>
      </c>
      <c r="Q51" s="1" t="str">
        <f>CONCATENATE("&lt;original_medium&gt;",'Raw Metadata'!Y52,"&lt;/original_medium&gt;")</f>
        <v>&lt;original_medium&gt;DAT tape, 48 kHz&lt;/original_medium&gt;</v>
      </c>
      <c r="R51" s="1" t="str">
        <f>CONCATENATE("&lt;wordlist&gt;",'Raw Metadata'!E52,"&lt;/wordlist&gt;")</f>
        <v>&lt;wordlist&gt;gla_word-list_1997_01.html&lt;/wordlist&gt;</v>
      </c>
      <c r="S51" s="1" t="str">
        <f>CONCATENATE("&lt;wordlist_entries&gt;",'Raw Metadata'!F52,"&lt;/wordlist_entries&gt;")</f>
        <v>&lt;wordlist_entries&gt;238 - 268&lt;/wordlist_entries&gt;</v>
      </c>
      <c r="T51" s="1" t="str">
        <f>CONCATENATE("&lt;image_tif&gt;",'Raw Metadata'!I52,"&lt;/image_tif&gt;")</f>
        <v>&lt;image_tif&gt;gla_word-list_1997_07.tif&lt;/image_tif&gt;</v>
      </c>
      <c r="U51" s="1" t="str">
        <f>CONCATENATE("&lt;image_tif2&gt;",'Raw Metadata'!J52,"&lt;/image_tif2&gt;")</f>
        <v>&lt;image_tif2&gt;&lt;/image_tif2&gt;</v>
      </c>
      <c r="V51" s="1" t="str">
        <f>CONCATENATE("&lt;image_jpg&gt;",'Raw Metadata'!G52,"&lt;/image_jpg&gt;")</f>
        <v>&lt;image_jpg&gt;gla_word-list_1997_07.jpg&lt;/image_jpg&gt;</v>
      </c>
      <c r="W51" s="1" t="str">
        <f>CONCATENATE("&lt;image_jpg2&gt;",'Raw Metadata'!H52,"&lt;/image_jpg2&gt;")</f>
        <v>&lt;image_jpg2&gt;&lt;/image_jpg2&gt;</v>
      </c>
      <c r="X51" s="1" t="str">
        <f>CONCATENATE("&lt;tif_quality&gt;",'Raw Metadata'!K52,"&lt;/tif_quality&gt;")</f>
        <v>&lt;tif_quality&gt;300 dpi&lt;/tif_quality&gt;</v>
      </c>
      <c r="Y51" s="1" t="str">
        <f>CONCATENATE("&lt;jpg_quality&gt;",'Raw Metadata'!L52,"&lt;/jpg_quality&gt;")</f>
        <v>&lt;jpg_quality&gt;300 dpi&lt;/jpg_quality&gt;</v>
      </c>
      <c r="Z51" s="1" t="str">
        <f>CONCATENATE("&lt;details&gt;",'Raw Metadata'!M52,"&lt;/details&gt;")</f>
        <v>&lt;details&gt;gla_record_details.html#49&lt;/details&gt;</v>
      </c>
      <c r="AA51" s="1" t="str">
        <f>CONCATENATE("&lt;rights&gt;",'Raw Metadata'!Z52,"&lt;/rights&gt;")</f>
        <v>&lt;rights&gt;This work is licensed under a Creative Commons license, available for viewing at http://creativecommons.org/licenses/by-nc/2.0/&lt;/rights&gt;</v>
      </c>
      <c r="AB51" s="1" t="str">
        <f>CONCATENATE("&lt;wordlist_no_repetition&gt;",'Raw Metadata'!AB52,"&lt;/wordlist_no_repetition&gt;")</f>
        <v>&lt;wordlist_no_repetition&gt;&lt;/wordlist_no_repetition&gt;</v>
      </c>
      <c r="AC51" s="1" t="str">
        <f>CONCATENATE("&lt;link_within_wordlist&gt;",'Raw Metadata'!AD52,"&lt;/link_within_wordlist&gt;")</f>
        <v>&lt;link_within_wordlist&gt;gla_word-list_1997_01.html#238&lt;/link_within_wordlist&gt;</v>
      </c>
      <c r="AD51" s="1" t="s">
        <v>63</v>
      </c>
    </row>
    <row r="52" spans="1:30" ht="17.25">
      <c r="A52" s="1" t="s">
        <v>62</v>
      </c>
      <c r="B52" s="1" t="str">
        <f>CONCATENATE("&lt;entry&gt;",'Raw Metadata'!A53,"&lt;/entry&gt;")</f>
        <v>&lt;entry&gt;50&lt;/entry&gt;</v>
      </c>
      <c r="C52" s="1" t="str">
        <f>CONCATENATE("&lt;lang_name&gt;",'Raw Metadata'!N53,"&lt;/lang_name&gt;")</f>
        <v>&lt;lang_name&gt;Gaelic, Scottish&lt;/lang_name&gt;</v>
      </c>
      <c r="D52" s="1" t="str">
        <f>CONCATENATE("&lt;dialect&gt;",'Raw Metadata'!U53,"&lt;/dialect&gt;")</f>
        <v>&lt;dialect&gt;Great Bernera dialect&lt;/dialect&gt;</v>
      </c>
      <c r="E52" s="1" t="str">
        <f>CONCATENATE("&lt;sil_code&gt;",'Raw Metadata'!O53,"&lt;/sil_code&gt;")</f>
        <v>&lt;sil_code&gt;gla&lt;/sil_code&gt;</v>
      </c>
      <c r="F52" s="1" t="str">
        <f>CONCATENATE("&lt;content&gt;",'Raw Metadata'!P53,"&lt;/content&gt;")</f>
        <v>&lt;content&gt;Word List&lt;/content&gt;</v>
      </c>
      <c r="G52" s="1" t="str">
        <f>CONCATENATE("&lt;recording_location&gt;",'Raw Metadata'!Q53,"&lt;/recording_location&gt;")</f>
        <v>&lt;recording_location&gt;Great Bernera, Lewis, Outer Hebrides, Scotland&lt;/recording_location&gt;</v>
      </c>
      <c r="H52" s="1" t="str">
        <f>CONCATENATE("&lt;recording_date&gt;",'Raw Metadata'!R53,"&lt;/recording_date&gt;")</f>
        <v>&lt;recording_date&gt;6 February, 1996&lt;/recording_date&gt;</v>
      </c>
      <c r="I52" s="1" t="str">
        <f>CONCATENATE("&lt;fieldworkers&gt;",'Raw Metadata'!S53,"&lt;/fieldworkers&gt;")</f>
        <v>&lt;fieldworkers&gt;Jenny Ladefoged, Peter Ladefoged, Alice Turk, Kevin Hind&lt;/fieldworkers&gt;</v>
      </c>
      <c r="J52" s="1" t="str">
        <f>CONCATENATE("&lt;origin&gt;",'Raw Metadata'!T53,"&lt;/origin&gt;")</f>
        <v>&lt;origin&gt;Speaker from Bernera, Scotland&lt;/origin&gt;</v>
      </c>
      <c r="K52" s="1" t="str">
        <f>CONCATENATE("&lt;speakers&gt;",'Raw Metadata'!V53,"&lt;/speakers&gt;")</f>
        <v>&lt;speakers&gt;Floraidh Macdonald&lt;/speakers&gt;</v>
      </c>
      <c r="L52" s="1" t="str">
        <f>CONCATENATE("&lt;filename_audio&gt;",'Raw Metadata'!B53,"&lt;/filename_audio&gt;")</f>
        <v>&lt;filename_audio&gt;gla_word-list_1997_50&lt;/filename_audio&gt;</v>
      </c>
      <c r="M52" s="1" t="str">
        <f>CONCATENATE("&lt;filename_wav&gt;",'Raw Metadata'!C53,"&lt;/filename_wav&gt;")</f>
        <v>&lt;filename_wav&gt;gla_word-list_1997_50.wav&lt;/filename_wav&gt;</v>
      </c>
      <c r="N52" s="1" t="str">
        <f>CONCATENATE("&lt;filename_mp3&gt;",'Raw Metadata'!D53,"&lt;/filename_mp3&gt;")</f>
        <v>&lt;filename_mp3&gt;gla_word-list_1997_50.mp3&lt;/filename_mp3&gt;</v>
      </c>
      <c r="O52" s="1" t="str">
        <f>CONCATENATE("&lt;wav_quality&gt;",'Raw Metadata'!W53,"&lt;/wav_quality&gt;")</f>
        <v>&lt;wav_quality&gt;44.1 kHz, 16-bit sound depth (bit rate=705 kbps)&lt;/wav_quality&gt;</v>
      </c>
      <c r="P52" s="1" t="str">
        <f>CONCATENATE("&lt;mp3_quality&gt;",'Raw Metadata'!X53,"&lt;/mp3_quality&gt;")</f>
        <v>&lt;mp3_quality&gt;56 kbps&lt;/mp3_quality&gt;</v>
      </c>
      <c r="Q52" s="1" t="str">
        <f>CONCATENATE("&lt;original_medium&gt;",'Raw Metadata'!Y53,"&lt;/original_medium&gt;")</f>
        <v>&lt;original_medium&gt;DAT tape, 48 kHz&lt;/original_medium&gt;</v>
      </c>
      <c r="R52" s="1" t="str">
        <f>CONCATENATE("&lt;wordlist&gt;",'Raw Metadata'!E53,"&lt;/wordlist&gt;")</f>
        <v>&lt;wordlist&gt;gla_word-list_1997_01.html&lt;/wordlist&gt;</v>
      </c>
      <c r="S52" s="1" t="str">
        <f>CONCATENATE("&lt;wordlist_entries&gt;",'Raw Metadata'!F53,"&lt;/wordlist_entries&gt;")</f>
        <v>&lt;wordlist_entries&gt;1 - 38&lt;/wordlist_entries&gt;</v>
      </c>
      <c r="T52" s="1" t="str">
        <f>CONCATENATE("&lt;image_tif&gt;",'Raw Metadata'!I53,"&lt;/image_tif&gt;")</f>
        <v>&lt;image_tif&gt;gla_word-list_1997_01.tif&lt;/image_tif&gt;</v>
      </c>
      <c r="U52" s="1" t="str">
        <f>CONCATENATE("&lt;image_tif2&gt;",'Raw Metadata'!J53,"&lt;/image_tif2&gt;")</f>
        <v>&lt;image_tif2&gt;&lt;/image_tif2&gt;</v>
      </c>
      <c r="V52" s="1" t="str">
        <f>CONCATENATE("&lt;image_jpg&gt;",'Raw Metadata'!G53,"&lt;/image_jpg&gt;")</f>
        <v>&lt;image_jpg&gt;gla_word-list_1997_01.jpg&lt;/image_jpg&gt;</v>
      </c>
      <c r="W52" s="1" t="str">
        <f>CONCATENATE("&lt;image_jpg2&gt;",'Raw Metadata'!H53,"&lt;/image_jpg2&gt;")</f>
        <v>&lt;image_jpg2&gt;&lt;/image_jpg2&gt;</v>
      </c>
      <c r="X52" s="1" t="str">
        <f>CONCATENATE("&lt;tif_quality&gt;",'Raw Metadata'!K53,"&lt;/tif_quality&gt;")</f>
        <v>&lt;tif_quality&gt;300 dpi&lt;/tif_quality&gt;</v>
      </c>
      <c r="Y52" s="1" t="str">
        <f>CONCATENATE("&lt;jpg_quality&gt;",'Raw Metadata'!L53,"&lt;/jpg_quality&gt;")</f>
        <v>&lt;jpg_quality&gt;300 dpi&lt;/jpg_quality&gt;</v>
      </c>
      <c r="Z52" s="1" t="str">
        <f>CONCATENATE("&lt;details&gt;",'Raw Metadata'!M53,"&lt;/details&gt;")</f>
        <v>&lt;details&gt;gla_record_details.html#50&lt;/details&gt;</v>
      </c>
      <c r="AA52" s="1" t="str">
        <f>CONCATENATE("&lt;rights&gt;",'Raw Metadata'!Z53,"&lt;/rights&gt;")</f>
        <v>&lt;rights&gt;This work is licensed under a Creative Commons license, available for viewing at http://creativecommons.org/licenses/by-nc/2.0/&lt;/rights&gt;</v>
      </c>
      <c r="AB52" s="1" t="str">
        <f>CONCATENATE("&lt;wordlist_no_repetition&gt;",'Raw Metadata'!AB53,"&lt;/wordlist_no_repetition&gt;")</f>
        <v>&lt;wordlist_no_repetition&gt;gla_word-list_1997_01.jpg&lt;/wordlist_no_repetition&gt;</v>
      </c>
      <c r="AC52" s="1" t="str">
        <f>CONCATENATE("&lt;link_within_wordlist&gt;",'Raw Metadata'!AD53,"&lt;/link_within_wordlist&gt;")</f>
        <v>&lt;link_within_wordlist&gt;gla_word-list_1997_01.html#1&lt;/link_within_wordlist&gt;</v>
      </c>
      <c r="AD52" s="1" t="s">
        <v>63</v>
      </c>
    </row>
    <row r="53" spans="1:30" ht="17.25">
      <c r="A53" s="1" t="s">
        <v>62</v>
      </c>
      <c r="B53" s="1" t="str">
        <f>CONCATENATE("&lt;entry&gt;",'Raw Metadata'!A54,"&lt;/entry&gt;")</f>
        <v>&lt;entry&gt;51&lt;/entry&gt;</v>
      </c>
      <c r="C53" s="1" t="str">
        <f>CONCATENATE("&lt;lang_name&gt;",'Raw Metadata'!N54,"&lt;/lang_name&gt;")</f>
        <v>&lt;lang_name&gt;Gaelic, Scottish&lt;/lang_name&gt;</v>
      </c>
      <c r="D53" s="1" t="str">
        <f>CONCATENATE("&lt;dialect&gt;",'Raw Metadata'!U54,"&lt;/dialect&gt;")</f>
        <v>&lt;dialect&gt;Great Bernera dialect&lt;/dialect&gt;</v>
      </c>
      <c r="E53" s="1" t="str">
        <f>CONCATENATE("&lt;sil_code&gt;",'Raw Metadata'!O54,"&lt;/sil_code&gt;")</f>
        <v>&lt;sil_code&gt;gla&lt;/sil_code&gt;</v>
      </c>
      <c r="F53" s="1" t="str">
        <f>CONCATENATE("&lt;content&gt;",'Raw Metadata'!P54,"&lt;/content&gt;")</f>
        <v>&lt;content&gt;Word List&lt;/content&gt;</v>
      </c>
      <c r="G53" s="1" t="str">
        <f>CONCATENATE("&lt;recording_location&gt;",'Raw Metadata'!Q54,"&lt;/recording_location&gt;")</f>
        <v>&lt;recording_location&gt;Great Bernera, Lewis, Outer Hebrides, Scotland&lt;/recording_location&gt;</v>
      </c>
      <c r="H53" s="1" t="str">
        <f>CONCATENATE("&lt;recording_date&gt;",'Raw Metadata'!R54,"&lt;/recording_date&gt;")</f>
        <v>&lt;recording_date&gt;6 February, 1996&lt;/recording_date&gt;</v>
      </c>
      <c r="I53" s="1" t="str">
        <f>CONCATENATE("&lt;fieldworkers&gt;",'Raw Metadata'!S54,"&lt;/fieldworkers&gt;")</f>
        <v>&lt;fieldworkers&gt;Jenny Ladefoged, Peter Ladefoged, Alice Turk, Kevin Hind&lt;/fieldworkers&gt;</v>
      </c>
      <c r="J53" s="1" t="str">
        <f>CONCATENATE("&lt;origin&gt;",'Raw Metadata'!T54,"&lt;/origin&gt;")</f>
        <v>&lt;origin&gt;Speaker from Bernera, Scotland&lt;/origin&gt;</v>
      </c>
      <c r="K53" s="1" t="str">
        <f>CONCATENATE("&lt;speakers&gt;",'Raw Metadata'!V54,"&lt;/speakers&gt;")</f>
        <v>&lt;speakers&gt;Floraidh Macdonald&lt;/speakers&gt;</v>
      </c>
      <c r="L53" s="1" t="str">
        <f>CONCATENATE("&lt;filename_audio&gt;",'Raw Metadata'!B54,"&lt;/filename_audio&gt;")</f>
        <v>&lt;filename_audio&gt;gla_word-list_1997_51&lt;/filename_audio&gt;</v>
      </c>
      <c r="M53" s="1" t="str">
        <f>CONCATENATE("&lt;filename_wav&gt;",'Raw Metadata'!C54,"&lt;/filename_wav&gt;")</f>
        <v>&lt;filename_wav&gt;gla_word-list_1997_51.wav&lt;/filename_wav&gt;</v>
      </c>
      <c r="N53" s="1" t="str">
        <f>CONCATENATE("&lt;filename_mp3&gt;",'Raw Metadata'!D54,"&lt;/filename_mp3&gt;")</f>
        <v>&lt;filename_mp3&gt;gla_word-list_1997_51.mp3&lt;/filename_mp3&gt;</v>
      </c>
      <c r="O53" s="1" t="str">
        <f>CONCATENATE("&lt;wav_quality&gt;",'Raw Metadata'!W54,"&lt;/wav_quality&gt;")</f>
        <v>&lt;wav_quality&gt;44.1 kHz, 16-bit sound depth (bit rate=705 kbps)&lt;/wav_quality&gt;</v>
      </c>
      <c r="P53" s="1" t="str">
        <f>CONCATENATE("&lt;mp3_quality&gt;",'Raw Metadata'!X54,"&lt;/mp3_quality&gt;")</f>
        <v>&lt;mp3_quality&gt;56 kbps&lt;/mp3_quality&gt;</v>
      </c>
      <c r="Q53" s="1" t="str">
        <f>CONCATENATE("&lt;original_medium&gt;",'Raw Metadata'!Y54,"&lt;/original_medium&gt;")</f>
        <v>&lt;original_medium&gt;DAT tape, 48 kHz&lt;/original_medium&gt;</v>
      </c>
      <c r="R53" s="1" t="str">
        <f>CONCATENATE("&lt;wordlist&gt;",'Raw Metadata'!E54,"&lt;/wordlist&gt;")</f>
        <v>&lt;wordlist&gt;gla_word-list_1997_01.html&lt;/wordlist&gt;</v>
      </c>
      <c r="S53" s="1" t="str">
        <f>CONCATENATE("&lt;wordlist_entries&gt;",'Raw Metadata'!F54,"&lt;/wordlist_entries&gt;")</f>
        <v>&lt;wordlist_entries&gt;39 - 80&lt;/wordlist_entries&gt;</v>
      </c>
      <c r="T53" s="1" t="str">
        <f>CONCATENATE("&lt;image_tif&gt;",'Raw Metadata'!I54,"&lt;/image_tif&gt;")</f>
        <v>&lt;image_tif&gt;gla_word-list_1997_02.tif&lt;/image_tif&gt;</v>
      </c>
      <c r="U53" s="1" t="str">
        <f>CONCATENATE("&lt;image_tif2&gt;",'Raw Metadata'!J54,"&lt;/image_tif2&gt;")</f>
        <v>&lt;image_tif2&gt;&lt;/image_tif2&gt;</v>
      </c>
      <c r="V53" s="1" t="str">
        <f>CONCATENATE("&lt;image_jpg&gt;",'Raw Metadata'!G54,"&lt;/image_jpg&gt;")</f>
        <v>&lt;image_jpg&gt;gla_word-list_1997_02.jpg&lt;/image_jpg&gt;</v>
      </c>
      <c r="W53" s="1" t="str">
        <f>CONCATENATE("&lt;image_jpg2&gt;",'Raw Metadata'!H54,"&lt;/image_jpg2&gt;")</f>
        <v>&lt;image_jpg2&gt;&lt;/image_jpg2&gt;</v>
      </c>
      <c r="X53" s="1" t="str">
        <f>CONCATENATE("&lt;tif_quality&gt;",'Raw Metadata'!K54,"&lt;/tif_quality&gt;")</f>
        <v>&lt;tif_quality&gt;300 dpi&lt;/tif_quality&gt;</v>
      </c>
      <c r="Y53" s="1" t="str">
        <f>CONCATENATE("&lt;jpg_quality&gt;",'Raw Metadata'!L54,"&lt;/jpg_quality&gt;")</f>
        <v>&lt;jpg_quality&gt;300 dpi&lt;/jpg_quality&gt;</v>
      </c>
      <c r="Z53" s="1" t="str">
        <f>CONCATENATE("&lt;details&gt;",'Raw Metadata'!M54,"&lt;/details&gt;")</f>
        <v>&lt;details&gt;gla_record_details.html#51&lt;/details&gt;</v>
      </c>
      <c r="AA53" s="1" t="str">
        <f>CONCATENATE("&lt;rights&gt;",'Raw Metadata'!Z54,"&lt;/rights&gt;")</f>
        <v>&lt;rights&gt;This work is licensed under a Creative Commons license, available for viewing at http://creativecommons.org/licenses/by-nc/2.0/&lt;/rights&gt;</v>
      </c>
      <c r="AB53" s="1" t="str">
        <f>CONCATENATE("&lt;wordlist_no_repetition&gt;",'Raw Metadata'!AB54,"&lt;/wordlist_no_repetition&gt;")</f>
        <v>&lt;wordlist_no_repetition&gt;&lt;/wordlist_no_repetition&gt;</v>
      </c>
      <c r="AC53" s="1" t="str">
        <f>CONCATENATE("&lt;link_within_wordlist&gt;",'Raw Metadata'!AD54,"&lt;/link_within_wordlist&gt;")</f>
        <v>&lt;link_within_wordlist&gt;gla_word-list_1997_01.html#39&lt;/link_within_wordlist&gt;</v>
      </c>
      <c r="AD53" s="1" t="s">
        <v>63</v>
      </c>
    </row>
    <row r="54" spans="1:30" ht="17.25">
      <c r="A54" s="1" t="s">
        <v>62</v>
      </c>
      <c r="B54" s="1" t="str">
        <f>CONCATENATE("&lt;entry&gt;",'Raw Metadata'!A55,"&lt;/entry&gt;")</f>
        <v>&lt;entry&gt;52&lt;/entry&gt;</v>
      </c>
      <c r="C54" s="1" t="str">
        <f>CONCATENATE("&lt;lang_name&gt;",'Raw Metadata'!N55,"&lt;/lang_name&gt;")</f>
        <v>&lt;lang_name&gt;Gaelic, Scottish&lt;/lang_name&gt;</v>
      </c>
      <c r="D54" s="1" t="str">
        <f>CONCATENATE("&lt;dialect&gt;",'Raw Metadata'!U55,"&lt;/dialect&gt;")</f>
        <v>&lt;dialect&gt;Great Bernera dialect&lt;/dialect&gt;</v>
      </c>
      <c r="E54" s="1" t="str">
        <f>CONCATENATE("&lt;sil_code&gt;",'Raw Metadata'!O55,"&lt;/sil_code&gt;")</f>
        <v>&lt;sil_code&gt;gla&lt;/sil_code&gt;</v>
      </c>
      <c r="F54" s="1" t="str">
        <f>CONCATENATE("&lt;content&gt;",'Raw Metadata'!P55,"&lt;/content&gt;")</f>
        <v>&lt;content&gt;Word List&lt;/content&gt;</v>
      </c>
      <c r="G54" s="1" t="str">
        <f>CONCATENATE("&lt;recording_location&gt;",'Raw Metadata'!Q55,"&lt;/recording_location&gt;")</f>
        <v>&lt;recording_location&gt;Great Bernera, Lewis, Outer Hebrides, Scotland&lt;/recording_location&gt;</v>
      </c>
      <c r="H54" s="1" t="str">
        <f>CONCATENATE("&lt;recording_date&gt;",'Raw Metadata'!R55,"&lt;/recording_date&gt;")</f>
        <v>&lt;recording_date&gt;6 February, 1996&lt;/recording_date&gt;</v>
      </c>
      <c r="I54" s="1" t="str">
        <f>CONCATENATE("&lt;fieldworkers&gt;",'Raw Metadata'!S55,"&lt;/fieldworkers&gt;")</f>
        <v>&lt;fieldworkers&gt;Jenny Ladefoged, Peter Ladefoged, Alice Turk, Kevin Hind&lt;/fieldworkers&gt;</v>
      </c>
      <c r="J54" s="1" t="str">
        <f>CONCATENATE("&lt;origin&gt;",'Raw Metadata'!T55,"&lt;/origin&gt;")</f>
        <v>&lt;origin&gt;Speaker from Bernera, Scotland&lt;/origin&gt;</v>
      </c>
      <c r="K54" s="1" t="str">
        <f>CONCATENATE("&lt;speakers&gt;",'Raw Metadata'!V55,"&lt;/speakers&gt;")</f>
        <v>&lt;speakers&gt;Floraidh Macdonald&lt;/speakers&gt;</v>
      </c>
      <c r="L54" s="1" t="str">
        <f>CONCATENATE("&lt;filename_audio&gt;",'Raw Metadata'!B55,"&lt;/filename_audio&gt;")</f>
        <v>&lt;filename_audio&gt;gla_word-list_1997_52&lt;/filename_audio&gt;</v>
      </c>
      <c r="M54" s="1" t="str">
        <f>CONCATENATE("&lt;filename_wav&gt;",'Raw Metadata'!C55,"&lt;/filename_wav&gt;")</f>
        <v>&lt;filename_wav&gt;gla_word-list_1997_52.wav&lt;/filename_wav&gt;</v>
      </c>
      <c r="N54" s="1" t="str">
        <f>CONCATENATE("&lt;filename_mp3&gt;",'Raw Metadata'!D55,"&lt;/filename_mp3&gt;")</f>
        <v>&lt;filename_mp3&gt;gla_word-list_1997_52.mp3&lt;/filename_mp3&gt;</v>
      </c>
      <c r="O54" s="1" t="str">
        <f>CONCATENATE("&lt;wav_quality&gt;",'Raw Metadata'!W55,"&lt;/wav_quality&gt;")</f>
        <v>&lt;wav_quality&gt;44.1 kHz, 16-bit sound depth (bit rate=705 kbps)&lt;/wav_quality&gt;</v>
      </c>
      <c r="P54" s="1" t="str">
        <f>CONCATENATE("&lt;mp3_quality&gt;",'Raw Metadata'!X55,"&lt;/mp3_quality&gt;")</f>
        <v>&lt;mp3_quality&gt;56 kbps&lt;/mp3_quality&gt;</v>
      </c>
      <c r="Q54" s="1" t="str">
        <f>CONCATENATE("&lt;original_medium&gt;",'Raw Metadata'!Y55,"&lt;/original_medium&gt;")</f>
        <v>&lt;original_medium&gt;DAT tape, 48 kHz&lt;/original_medium&gt;</v>
      </c>
      <c r="R54" s="1" t="str">
        <f>CONCATENATE("&lt;wordlist&gt;",'Raw Metadata'!E55,"&lt;/wordlist&gt;")</f>
        <v>&lt;wordlist&gt;gla_word-list_1997_01.html&lt;/wordlist&gt;</v>
      </c>
      <c r="S54" s="1" t="str">
        <f>CONCATENATE("&lt;wordlist_entries&gt;",'Raw Metadata'!F55,"&lt;/wordlist_entries&gt;")</f>
        <v>&lt;wordlist_entries&gt;81 - 121&lt;/wordlist_entries&gt;</v>
      </c>
      <c r="T54" s="1" t="str">
        <f>CONCATENATE("&lt;image_tif&gt;",'Raw Metadata'!I55,"&lt;/image_tif&gt;")</f>
        <v>&lt;image_tif&gt;gla_word-list_1997_03.tif&lt;/image_tif&gt;</v>
      </c>
      <c r="U54" s="1" t="str">
        <f>CONCATENATE("&lt;image_tif2&gt;",'Raw Metadata'!J55,"&lt;/image_tif2&gt;")</f>
        <v>&lt;image_tif2&gt;&lt;/image_tif2&gt;</v>
      </c>
      <c r="V54" s="1" t="str">
        <f>CONCATENATE("&lt;image_jpg&gt;",'Raw Metadata'!G55,"&lt;/image_jpg&gt;")</f>
        <v>&lt;image_jpg&gt;gla_word-list_1997_03.jpg&lt;/image_jpg&gt;</v>
      </c>
      <c r="W54" s="1" t="str">
        <f>CONCATENATE("&lt;image_jpg2&gt;",'Raw Metadata'!H55,"&lt;/image_jpg2&gt;")</f>
        <v>&lt;image_jpg2&gt;&lt;/image_jpg2&gt;</v>
      </c>
      <c r="X54" s="1" t="str">
        <f>CONCATENATE("&lt;tif_quality&gt;",'Raw Metadata'!K55,"&lt;/tif_quality&gt;")</f>
        <v>&lt;tif_quality&gt;300 dpi&lt;/tif_quality&gt;</v>
      </c>
      <c r="Y54" s="1" t="str">
        <f>CONCATENATE("&lt;jpg_quality&gt;",'Raw Metadata'!L55,"&lt;/jpg_quality&gt;")</f>
        <v>&lt;jpg_quality&gt;300 dpi&lt;/jpg_quality&gt;</v>
      </c>
      <c r="Z54" s="1" t="str">
        <f>CONCATENATE("&lt;details&gt;",'Raw Metadata'!M55,"&lt;/details&gt;")</f>
        <v>&lt;details&gt;gla_record_details.html#52&lt;/details&gt;</v>
      </c>
      <c r="AA54" s="1" t="str">
        <f>CONCATENATE("&lt;rights&gt;",'Raw Metadata'!Z55,"&lt;/rights&gt;")</f>
        <v>&lt;rights&gt;This work is licensed under a Creative Commons license, available for viewing at http://creativecommons.org/licenses/by-nc/2.0/&lt;/rights&gt;</v>
      </c>
      <c r="AB54" s="1" t="str">
        <f>CONCATENATE("&lt;wordlist_no_repetition&gt;",'Raw Metadata'!AB55,"&lt;/wordlist_no_repetition&gt;")</f>
        <v>&lt;wordlist_no_repetition&gt;&lt;/wordlist_no_repetition&gt;</v>
      </c>
      <c r="AC54" s="1" t="str">
        <f>CONCATENATE("&lt;link_within_wordlist&gt;",'Raw Metadata'!AD55,"&lt;/link_within_wordlist&gt;")</f>
        <v>&lt;link_within_wordlist&gt;gla_word-list_1997_01.html#81&lt;/link_within_wordlist&gt;</v>
      </c>
      <c r="AD54" s="1" t="s">
        <v>63</v>
      </c>
    </row>
    <row r="55" spans="1:30" ht="17.25">
      <c r="A55" s="1" t="s">
        <v>62</v>
      </c>
      <c r="B55" s="1" t="str">
        <f>CONCATENATE("&lt;entry&gt;",'Raw Metadata'!A56,"&lt;/entry&gt;")</f>
        <v>&lt;entry&gt;53&lt;/entry&gt;</v>
      </c>
      <c r="C55" s="1" t="str">
        <f>CONCATENATE("&lt;lang_name&gt;",'Raw Metadata'!N56,"&lt;/lang_name&gt;")</f>
        <v>&lt;lang_name&gt;Gaelic, Scottish&lt;/lang_name&gt;</v>
      </c>
      <c r="D55" s="1" t="str">
        <f>CONCATENATE("&lt;dialect&gt;",'Raw Metadata'!U56,"&lt;/dialect&gt;")</f>
        <v>&lt;dialect&gt;Great Bernera dialect&lt;/dialect&gt;</v>
      </c>
      <c r="E55" s="1" t="str">
        <f>CONCATENATE("&lt;sil_code&gt;",'Raw Metadata'!O56,"&lt;/sil_code&gt;")</f>
        <v>&lt;sil_code&gt;gla&lt;/sil_code&gt;</v>
      </c>
      <c r="F55" s="1" t="str">
        <f>CONCATENATE("&lt;content&gt;",'Raw Metadata'!P56,"&lt;/content&gt;")</f>
        <v>&lt;content&gt;Word List&lt;/content&gt;</v>
      </c>
      <c r="G55" s="1" t="str">
        <f>CONCATENATE("&lt;recording_location&gt;",'Raw Metadata'!Q56,"&lt;/recording_location&gt;")</f>
        <v>&lt;recording_location&gt;Great Bernera, Lewis, Outer Hebrides, Scotland&lt;/recording_location&gt;</v>
      </c>
      <c r="H55" s="1" t="str">
        <f>CONCATENATE("&lt;recording_date&gt;",'Raw Metadata'!R56,"&lt;/recording_date&gt;")</f>
        <v>&lt;recording_date&gt;6 February, 1996&lt;/recording_date&gt;</v>
      </c>
      <c r="I55" s="1" t="str">
        <f>CONCATENATE("&lt;fieldworkers&gt;",'Raw Metadata'!S56,"&lt;/fieldworkers&gt;")</f>
        <v>&lt;fieldworkers&gt;Jenny Ladefoged, Peter Ladefoged, Alice Turk, Kevin Hind&lt;/fieldworkers&gt;</v>
      </c>
      <c r="J55" s="1" t="str">
        <f>CONCATENATE("&lt;origin&gt;",'Raw Metadata'!T56,"&lt;/origin&gt;")</f>
        <v>&lt;origin&gt;Speaker from Bernera, Scotland&lt;/origin&gt;</v>
      </c>
      <c r="K55" s="1" t="str">
        <f>CONCATENATE("&lt;speakers&gt;",'Raw Metadata'!V56,"&lt;/speakers&gt;")</f>
        <v>&lt;speakers&gt;Floraidh Macdonald&lt;/speakers&gt;</v>
      </c>
      <c r="L55" s="1" t="str">
        <f>CONCATENATE("&lt;filename_audio&gt;",'Raw Metadata'!B56,"&lt;/filename_audio&gt;")</f>
        <v>&lt;filename_audio&gt;gla_word-list_1997_53&lt;/filename_audio&gt;</v>
      </c>
      <c r="M55" s="1" t="str">
        <f>CONCATENATE("&lt;filename_wav&gt;",'Raw Metadata'!C56,"&lt;/filename_wav&gt;")</f>
        <v>&lt;filename_wav&gt;gla_word-list_1997_53.wav&lt;/filename_wav&gt;</v>
      </c>
      <c r="N55" s="1" t="str">
        <f>CONCATENATE("&lt;filename_mp3&gt;",'Raw Metadata'!D56,"&lt;/filename_mp3&gt;")</f>
        <v>&lt;filename_mp3&gt;gla_word-list_1997_53.mp3&lt;/filename_mp3&gt;</v>
      </c>
      <c r="O55" s="1" t="str">
        <f>CONCATENATE("&lt;wav_quality&gt;",'Raw Metadata'!W56,"&lt;/wav_quality&gt;")</f>
        <v>&lt;wav_quality&gt;44.1 kHz, 16-bit sound depth (bit rate=705 kbps)&lt;/wav_quality&gt;</v>
      </c>
      <c r="P55" s="1" t="str">
        <f>CONCATENATE("&lt;mp3_quality&gt;",'Raw Metadata'!X56,"&lt;/mp3_quality&gt;")</f>
        <v>&lt;mp3_quality&gt;56 kbps&lt;/mp3_quality&gt;</v>
      </c>
      <c r="Q55" s="1" t="str">
        <f>CONCATENATE("&lt;original_medium&gt;",'Raw Metadata'!Y56,"&lt;/original_medium&gt;")</f>
        <v>&lt;original_medium&gt;DAT tape, 48 kHz&lt;/original_medium&gt;</v>
      </c>
      <c r="R55" s="1" t="str">
        <f>CONCATENATE("&lt;wordlist&gt;",'Raw Metadata'!E56,"&lt;/wordlist&gt;")</f>
        <v>&lt;wordlist&gt;gla_word-list_1997_01.html&lt;/wordlist&gt;</v>
      </c>
      <c r="S55" s="1" t="str">
        <f>CONCATENATE("&lt;wordlist_entries&gt;",'Raw Metadata'!F56,"&lt;/wordlist_entries&gt;")</f>
        <v>&lt;wordlist_entries&gt;122 - 160&lt;/wordlist_entries&gt;</v>
      </c>
      <c r="T55" s="1" t="str">
        <f>CONCATENATE("&lt;image_tif&gt;",'Raw Metadata'!I56,"&lt;/image_tif&gt;")</f>
        <v>&lt;image_tif&gt;gla_word-list_1997_04.tif&lt;/image_tif&gt;</v>
      </c>
      <c r="U55" s="1" t="str">
        <f>CONCATENATE("&lt;image_tif2&gt;",'Raw Metadata'!J56,"&lt;/image_tif2&gt;")</f>
        <v>&lt;image_tif2&gt;&lt;/image_tif2&gt;</v>
      </c>
      <c r="V55" s="1" t="str">
        <f>CONCATENATE("&lt;image_jpg&gt;",'Raw Metadata'!G56,"&lt;/image_jpg&gt;")</f>
        <v>&lt;image_jpg&gt;gla_word-list_1997_04.jpg&lt;/image_jpg&gt;</v>
      </c>
      <c r="W55" s="1" t="str">
        <f>CONCATENATE("&lt;image_jpg2&gt;",'Raw Metadata'!H56,"&lt;/image_jpg2&gt;")</f>
        <v>&lt;image_jpg2&gt;&lt;/image_jpg2&gt;</v>
      </c>
      <c r="X55" s="1" t="str">
        <f>CONCATENATE("&lt;tif_quality&gt;",'Raw Metadata'!K56,"&lt;/tif_quality&gt;")</f>
        <v>&lt;tif_quality&gt;300 dpi&lt;/tif_quality&gt;</v>
      </c>
      <c r="Y55" s="1" t="str">
        <f>CONCATENATE("&lt;jpg_quality&gt;",'Raw Metadata'!L56,"&lt;/jpg_quality&gt;")</f>
        <v>&lt;jpg_quality&gt;300 dpi&lt;/jpg_quality&gt;</v>
      </c>
      <c r="Z55" s="1" t="str">
        <f>CONCATENATE("&lt;details&gt;",'Raw Metadata'!M56,"&lt;/details&gt;")</f>
        <v>&lt;details&gt;gla_record_details.html#53&lt;/details&gt;</v>
      </c>
      <c r="AA55" s="1" t="str">
        <f>CONCATENATE("&lt;rights&gt;",'Raw Metadata'!Z56,"&lt;/rights&gt;")</f>
        <v>&lt;rights&gt;This work is licensed under a Creative Commons license, available for viewing at http://creativecommons.org/licenses/by-nc/2.0/&lt;/rights&gt;</v>
      </c>
      <c r="AB55" s="1" t="str">
        <f>CONCATENATE("&lt;wordlist_no_repetition&gt;",'Raw Metadata'!AB56,"&lt;/wordlist_no_repetition&gt;")</f>
        <v>&lt;wordlist_no_repetition&gt;&lt;/wordlist_no_repetition&gt;</v>
      </c>
      <c r="AC55" s="1" t="str">
        <f>CONCATENATE("&lt;link_within_wordlist&gt;",'Raw Metadata'!AD56,"&lt;/link_within_wordlist&gt;")</f>
        <v>&lt;link_within_wordlist&gt;gla_word-list_1997_01.html#122&lt;/link_within_wordlist&gt;</v>
      </c>
      <c r="AD55" s="1" t="s">
        <v>63</v>
      </c>
    </row>
    <row r="56" spans="1:30" ht="17.25">
      <c r="A56" s="1" t="s">
        <v>62</v>
      </c>
      <c r="B56" s="1" t="str">
        <f>CONCATENATE("&lt;entry&gt;",'Raw Metadata'!A57,"&lt;/entry&gt;")</f>
        <v>&lt;entry&gt;54&lt;/entry&gt;</v>
      </c>
      <c r="C56" s="1" t="str">
        <f>CONCATENATE("&lt;lang_name&gt;",'Raw Metadata'!N57,"&lt;/lang_name&gt;")</f>
        <v>&lt;lang_name&gt;Gaelic, Scottish&lt;/lang_name&gt;</v>
      </c>
      <c r="D56" s="1" t="str">
        <f>CONCATENATE("&lt;dialect&gt;",'Raw Metadata'!U57,"&lt;/dialect&gt;")</f>
        <v>&lt;dialect&gt;Great Bernera dialect&lt;/dialect&gt;</v>
      </c>
      <c r="E56" s="1" t="str">
        <f>CONCATENATE("&lt;sil_code&gt;",'Raw Metadata'!O57,"&lt;/sil_code&gt;")</f>
        <v>&lt;sil_code&gt;gla&lt;/sil_code&gt;</v>
      </c>
      <c r="F56" s="1" t="str">
        <f>CONCATENATE("&lt;content&gt;",'Raw Metadata'!P57,"&lt;/content&gt;")</f>
        <v>&lt;content&gt;Word List&lt;/content&gt;</v>
      </c>
      <c r="G56" s="1" t="str">
        <f>CONCATENATE("&lt;recording_location&gt;",'Raw Metadata'!Q57,"&lt;/recording_location&gt;")</f>
        <v>&lt;recording_location&gt;Great Bernera, Lewis, Outer Hebrides, Scotland&lt;/recording_location&gt;</v>
      </c>
      <c r="H56" s="1" t="str">
        <f>CONCATENATE("&lt;recording_date&gt;",'Raw Metadata'!R57,"&lt;/recording_date&gt;")</f>
        <v>&lt;recording_date&gt;6 February, 1996&lt;/recording_date&gt;</v>
      </c>
      <c r="I56" s="1" t="str">
        <f>CONCATENATE("&lt;fieldworkers&gt;",'Raw Metadata'!S57,"&lt;/fieldworkers&gt;")</f>
        <v>&lt;fieldworkers&gt;Jenny Ladefoged, Peter Ladefoged, Alice Turk, Kevin Hind&lt;/fieldworkers&gt;</v>
      </c>
      <c r="J56" s="1" t="str">
        <f>CONCATENATE("&lt;origin&gt;",'Raw Metadata'!T57,"&lt;/origin&gt;")</f>
        <v>&lt;origin&gt;Speaker from Bernera, Scotland&lt;/origin&gt;</v>
      </c>
      <c r="K56" s="1" t="str">
        <f>CONCATENATE("&lt;speakers&gt;",'Raw Metadata'!V57,"&lt;/speakers&gt;")</f>
        <v>&lt;speakers&gt;Floraidh Macdonald&lt;/speakers&gt;</v>
      </c>
      <c r="L56" s="1" t="str">
        <f>CONCATENATE("&lt;filename_audio&gt;",'Raw Metadata'!B57,"&lt;/filename_audio&gt;")</f>
        <v>&lt;filename_audio&gt;gla_word-list_1997_54&lt;/filename_audio&gt;</v>
      </c>
      <c r="M56" s="1" t="str">
        <f>CONCATENATE("&lt;filename_wav&gt;",'Raw Metadata'!C57,"&lt;/filename_wav&gt;")</f>
        <v>&lt;filename_wav&gt;gla_word-list_1997_54.wav&lt;/filename_wav&gt;</v>
      </c>
      <c r="N56" s="1" t="str">
        <f>CONCATENATE("&lt;filename_mp3&gt;",'Raw Metadata'!D57,"&lt;/filename_mp3&gt;")</f>
        <v>&lt;filename_mp3&gt;gla_word-list_1997_54.mp3&lt;/filename_mp3&gt;</v>
      </c>
      <c r="O56" s="1" t="str">
        <f>CONCATENATE("&lt;wav_quality&gt;",'Raw Metadata'!W57,"&lt;/wav_quality&gt;")</f>
        <v>&lt;wav_quality&gt;44.1 kHz, 16-bit sound depth (bit rate=705 kbps)&lt;/wav_quality&gt;</v>
      </c>
      <c r="P56" s="1" t="str">
        <f>CONCATENATE("&lt;mp3_quality&gt;",'Raw Metadata'!X57,"&lt;/mp3_quality&gt;")</f>
        <v>&lt;mp3_quality&gt;56 kbps&lt;/mp3_quality&gt;</v>
      </c>
      <c r="Q56" s="1" t="str">
        <f>CONCATENATE("&lt;original_medium&gt;",'Raw Metadata'!Y57,"&lt;/original_medium&gt;")</f>
        <v>&lt;original_medium&gt;DAT tape, 48 kHz&lt;/original_medium&gt;</v>
      </c>
      <c r="R56" s="1" t="str">
        <f>CONCATENATE("&lt;wordlist&gt;",'Raw Metadata'!E57,"&lt;/wordlist&gt;")</f>
        <v>&lt;wordlist&gt;gla_word-list_1997_01.html&lt;/wordlist&gt;</v>
      </c>
      <c r="S56" s="1" t="str">
        <f>CONCATENATE("&lt;wordlist_entries&gt;",'Raw Metadata'!F57,"&lt;/wordlist_entries&gt;")</f>
        <v>&lt;wordlist_entries&gt;161 - 200&lt;/wordlist_entries&gt;</v>
      </c>
      <c r="T56" s="1" t="str">
        <f>CONCATENATE("&lt;image_tif&gt;",'Raw Metadata'!I57,"&lt;/image_tif&gt;")</f>
        <v>&lt;image_tif&gt;gla_word-list_1997_05.tif&lt;/image_tif&gt;</v>
      </c>
      <c r="U56" s="1" t="str">
        <f>CONCATENATE("&lt;image_tif2&gt;",'Raw Metadata'!J57,"&lt;/image_tif2&gt;")</f>
        <v>&lt;image_tif2&gt;&lt;/image_tif2&gt;</v>
      </c>
      <c r="V56" s="1" t="str">
        <f>CONCATENATE("&lt;image_jpg&gt;",'Raw Metadata'!G57,"&lt;/image_jpg&gt;")</f>
        <v>&lt;image_jpg&gt;gla_word-list_1997_05.jpg&lt;/image_jpg&gt;</v>
      </c>
      <c r="W56" s="1" t="str">
        <f>CONCATENATE("&lt;image_jpg2&gt;",'Raw Metadata'!H57,"&lt;/image_jpg2&gt;")</f>
        <v>&lt;image_jpg2&gt;&lt;/image_jpg2&gt;</v>
      </c>
      <c r="X56" s="1" t="str">
        <f>CONCATENATE("&lt;tif_quality&gt;",'Raw Metadata'!K57,"&lt;/tif_quality&gt;")</f>
        <v>&lt;tif_quality&gt;300 dpi&lt;/tif_quality&gt;</v>
      </c>
      <c r="Y56" s="1" t="str">
        <f>CONCATENATE("&lt;jpg_quality&gt;",'Raw Metadata'!L57,"&lt;/jpg_quality&gt;")</f>
        <v>&lt;jpg_quality&gt;300 dpi&lt;/jpg_quality&gt;</v>
      </c>
      <c r="Z56" s="1" t="str">
        <f>CONCATENATE("&lt;details&gt;",'Raw Metadata'!M57,"&lt;/details&gt;")</f>
        <v>&lt;details&gt;gla_record_details.html#54&lt;/details&gt;</v>
      </c>
      <c r="AA56" s="1" t="str">
        <f>CONCATENATE("&lt;rights&gt;",'Raw Metadata'!Z57,"&lt;/rights&gt;")</f>
        <v>&lt;rights&gt;This work is licensed under a Creative Commons license, available for viewing at http://creativecommons.org/licenses/by-nc/2.0/&lt;/rights&gt;</v>
      </c>
      <c r="AB56" s="1" t="str">
        <f>CONCATENATE("&lt;wordlist_no_repetition&gt;",'Raw Metadata'!AB57,"&lt;/wordlist_no_repetition&gt;")</f>
        <v>&lt;wordlist_no_repetition&gt;&lt;/wordlist_no_repetition&gt;</v>
      </c>
      <c r="AC56" s="1" t="str">
        <f>CONCATENATE("&lt;link_within_wordlist&gt;",'Raw Metadata'!AD57,"&lt;/link_within_wordlist&gt;")</f>
        <v>&lt;link_within_wordlist&gt;gla_word-list_1997_01.html#161&lt;/link_within_wordlist&gt;</v>
      </c>
      <c r="AD56" s="1" t="s">
        <v>63</v>
      </c>
    </row>
    <row r="57" spans="1:30" ht="17.25">
      <c r="A57" s="1" t="s">
        <v>62</v>
      </c>
      <c r="B57" s="1" t="str">
        <f>CONCATENATE("&lt;entry&gt;",'Raw Metadata'!A58,"&lt;/entry&gt;")</f>
        <v>&lt;entry&gt;55&lt;/entry&gt;</v>
      </c>
      <c r="C57" s="1" t="str">
        <f>CONCATENATE("&lt;lang_name&gt;",'Raw Metadata'!N58,"&lt;/lang_name&gt;")</f>
        <v>&lt;lang_name&gt;Gaelic, Scottish&lt;/lang_name&gt;</v>
      </c>
      <c r="D57" s="1" t="str">
        <f>CONCATENATE("&lt;dialect&gt;",'Raw Metadata'!U58,"&lt;/dialect&gt;")</f>
        <v>&lt;dialect&gt;Great Bernera dialect&lt;/dialect&gt;</v>
      </c>
      <c r="E57" s="1" t="str">
        <f>CONCATENATE("&lt;sil_code&gt;",'Raw Metadata'!O58,"&lt;/sil_code&gt;")</f>
        <v>&lt;sil_code&gt;gla&lt;/sil_code&gt;</v>
      </c>
      <c r="F57" s="1" t="str">
        <f>CONCATENATE("&lt;content&gt;",'Raw Metadata'!P58,"&lt;/content&gt;")</f>
        <v>&lt;content&gt;Word List&lt;/content&gt;</v>
      </c>
      <c r="G57" s="1" t="str">
        <f>CONCATENATE("&lt;recording_location&gt;",'Raw Metadata'!Q58,"&lt;/recording_location&gt;")</f>
        <v>&lt;recording_location&gt;Great Bernera, Lewis, Outer Hebrides, Scotland&lt;/recording_location&gt;</v>
      </c>
      <c r="H57" s="1" t="str">
        <f>CONCATENATE("&lt;recording_date&gt;",'Raw Metadata'!R58,"&lt;/recording_date&gt;")</f>
        <v>&lt;recording_date&gt;6 February, 1996&lt;/recording_date&gt;</v>
      </c>
      <c r="I57" s="1" t="str">
        <f>CONCATENATE("&lt;fieldworkers&gt;",'Raw Metadata'!S58,"&lt;/fieldworkers&gt;")</f>
        <v>&lt;fieldworkers&gt;Jenny Ladefoged, Peter Ladefoged, Alice Turk, Kevin Hind&lt;/fieldworkers&gt;</v>
      </c>
      <c r="J57" s="1" t="str">
        <f>CONCATENATE("&lt;origin&gt;",'Raw Metadata'!T58,"&lt;/origin&gt;")</f>
        <v>&lt;origin&gt;Speaker from Bernera, Scotland&lt;/origin&gt;</v>
      </c>
      <c r="K57" s="1" t="str">
        <f>CONCATENATE("&lt;speakers&gt;",'Raw Metadata'!V58,"&lt;/speakers&gt;")</f>
        <v>&lt;speakers&gt;Floraidh Macdonald&lt;/speakers&gt;</v>
      </c>
      <c r="L57" s="1" t="str">
        <f>CONCATENATE("&lt;filename_audio&gt;",'Raw Metadata'!B58,"&lt;/filename_audio&gt;")</f>
        <v>&lt;filename_audio&gt;gla_word-list_1997_55&lt;/filename_audio&gt;</v>
      </c>
      <c r="M57" s="1" t="str">
        <f>CONCATENATE("&lt;filename_wav&gt;",'Raw Metadata'!C58,"&lt;/filename_wav&gt;")</f>
        <v>&lt;filename_wav&gt;gla_word-list_1997_55.wav&lt;/filename_wav&gt;</v>
      </c>
      <c r="N57" s="1" t="str">
        <f>CONCATENATE("&lt;filename_mp3&gt;",'Raw Metadata'!D58,"&lt;/filename_mp3&gt;")</f>
        <v>&lt;filename_mp3&gt;gla_word-list_1997_55.mp3&lt;/filename_mp3&gt;</v>
      </c>
      <c r="O57" s="1" t="str">
        <f>CONCATENATE("&lt;wav_quality&gt;",'Raw Metadata'!W58,"&lt;/wav_quality&gt;")</f>
        <v>&lt;wav_quality&gt;44.1 kHz, 16-bit sound depth (bit rate=705 kbps)&lt;/wav_quality&gt;</v>
      </c>
      <c r="P57" s="1" t="str">
        <f>CONCATENATE("&lt;mp3_quality&gt;",'Raw Metadata'!X58,"&lt;/mp3_quality&gt;")</f>
        <v>&lt;mp3_quality&gt;56 kbps&lt;/mp3_quality&gt;</v>
      </c>
      <c r="Q57" s="1" t="str">
        <f>CONCATENATE("&lt;original_medium&gt;",'Raw Metadata'!Y58,"&lt;/original_medium&gt;")</f>
        <v>&lt;original_medium&gt;DAT tape, 48 kHz&lt;/original_medium&gt;</v>
      </c>
      <c r="R57" s="1" t="str">
        <f>CONCATENATE("&lt;wordlist&gt;",'Raw Metadata'!E58,"&lt;/wordlist&gt;")</f>
        <v>&lt;wordlist&gt;gla_word-list_1997_01.html&lt;/wordlist&gt;</v>
      </c>
      <c r="S57" s="1" t="str">
        <f>CONCATENATE("&lt;wordlist_entries&gt;",'Raw Metadata'!F58,"&lt;/wordlist_entries&gt;")</f>
        <v>&lt;wordlist_entries&gt;201 - 237&lt;/wordlist_entries&gt;</v>
      </c>
      <c r="T57" s="1" t="str">
        <f>CONCATENATE("&lt;image_tif&gt;",'Raw Metadata'!I58,"&lt;/image_tif&gt;")</f>
        <v>&lt;image_tif&gt;gla_word-list_1997_06.tif&lt;/image_tif&gt;</v>
      </c>
      <c r="U57" s="1" t="str">
        <f>CONCATENATE("&lt;image_tif2&gt;",'Raw Metadata'!J58,"&lt;/image_tif2&gt;")</f>
        <v>&lt;image_tif2&gt;&lt;/image_tif2&gt;</v>
      </c>
      <c r="V57" s="1" t="str">
        <f>CONCATENATE("&lt;image_jpg&gt;",'Raw Metadata'!G58,"&lt;/image_jpg&gt;")</f>
        <v>&lt;image_jpg&gt;gla_word-list_1997_06.jpg&lt;/image_jpg&gt;</v>
      </c>
      <c r="W57" s="1" t="str">
        <f>CONCATENATE("&lt;image_jpg2&gt;",'Raw Metadata'!H58,"&lt;/image_jpg2&gt;")</f>
        <v>&lt;image_jpg2&gt;&lt;/image_jpg2&gt;</v>
      </c>
      <c r="X57" s="1" t="str">
        <f>CONCATENATE("&lt;tif_quality&gt;",'Raw Metadata'!K58,"&lt;/tif_quality&gt;")</f>
        <v>&lt;tif_quality&gt;300 dpi&lt;/tif_quality&gt;</v>
      </c>
      <c r="Y57" s="1" t="str">
        <f>CONCATENATE("&lt;jpg_quality&gt;",'Raw Metadata'!L58,"&lt;/jpg_quality&gt;")</f>
        <v>&lt;jpg_quality&gt;300 dpi&lt;/jpg_quality&gt;</v>
      </c>
      <c r="Z57" s="1" t="str">
        <f>CONCATENATE("&lt;details&gt;",'Raw Metadata'!M58,"&lt;/details&gt;")</f>
        <v>&lt;details&gt;gla_record_details.html#55&lt;/details&gt;</v>
      </c>
      <c r="AA57" s="1" t="str">
        <f>CONCATENATE("&lt;rights&gt;",'Raw Metadata'!Z58,"&lt;/rights&gt;")</f>
        <v>&lt;rights&gt;This work is licensed under a Creative Commons license, available for viewing at http://creativecommons.org/licenses/by-nc/2.0/&lt;/rights&gt;</v>
      </c>
      <c r="AB57" s="1" t="str">
        <f>CONCATENATE("&lt;wordlist_no_repetition&gt;",'Raw Metadata'!AB58,"&lt;/wordlist_no_repetition&gt;")</f>
        <v>&lt;wordlist_no_repetition&gt;&lt;/wordlist_no_repetition&gt;</v>
      </c>
      <c r="AC57" s="1" t="str">
        <f>CONCATENATE("&lt;link_within_wordlist&gt;",'Raw Metadata'!AD58,"&lt;/link_within_wordlist&gt;")</f>
        <v>&lt;link_within_wordlist&gt;gla_word-list_1997_01.html#201&lt;/link_within_wordlist&gt;</v>
      </c>
      <c r="AD57" s="1" t="s">
        <v>63</v>
      </c>
    </row>
    <row r="58" spans="1:30" ht="17.25">
      <c r="A58" s="1" t="s">
        <v>62</v>
      </c>
      <c r="B58" s="1" t="str">
        <f>CONCATENATE("&lt;entry&gt;",'Raw Metadata'!A59,"&lt;/entry&gt;")</f>
        <v>&lt;entry&gt;56&lt;/entry&gt;</v>
      </c>
      <c r="C58" s="1" t="str">
        <f>CONCATENATE("&lt;lang_name&gt;",'Raw Metadata'!N59,"&lt;/lang_name&gt;")</f>
        <v>&lt;lang_name&gt;Gaelic, Scottish&lt;/lang_name&gt;</v>
      </c>
      <c r="D58" s="1" t="str">
        <f>CONCATENATE("&lt;dialect&gt;",'Raw Metadata'!U59,"&lt;/dialect&gt;")</f>
        <v>&lt;dialect&gt;Great Bernera dialect&lt;/dialect&gt;</v>
      </c>
      <c r="E58" s="1" t="str">
        <f>CONCATENATE("&lt;sil_code&gt;",'Raw Metadata'!O59,"&lt;/sil_code&gt;")</f>
        <v>&lt;sil_code&gt;gla&lt;/sil_code&gt;</v>
      </c>
      <c r="F58" s="1" t="str">
        <f>CONCATENATE("&lt;content&gt;",'Raw Metadata'!P59,"&lt;/content&gt;")</f>
        <v>&lt;content&gt;Word List&lt;/content&gt;</v>
      </c>
      <c r="G58" s="1" t="str">
        <f>CONCATENATE("&lt;recording_location&gt;",'Raw Metadata'!Q59,"&lt;/recording_location&gt;")</f>
        <v>&lt;recording_location&gt;Great Bernera, Lewis, Outer Hebrides, Scotland&lt;/recording_location&gt;</v>
      </c>
      <c r="H58" s="1" t="str">
        <f>CONCATENATE("&lt;recording_date&gt;",'Raw Metadata'!R59,"&lt;/recording_date&gt;")</f>
        <v>&lt;recording_date&gt;6 February, 1996&lt;/recording_date&gt;</v>
      </c>
      <c r="I58" s="1" t="str">
        <f>CONCATENATE("&lt;fieldworkers&gt;",'Raw Metadata'!S59,"&lt;/fieldworkers&gt;")</f>
        <v>&lt;fieldworkers&gt;Jenny Ladefoged, Peter Ladefoged, Alice Turk, Kevin Hind&lt;/fieldworkers&gt;</v>
      </c>
      <c r="J58" s="1" t="str">
        <f>CONCATENATE("&lt;origin&gt;",'Raw Metadata'!T59,"&lt;/origin&gt;")</f>
        <v>&lt;origin&gt;Speaker from Bernera, Scotland&lt;/origin&gt;</v>
      </c>
      <c r="K58" s="1" t="str">
        <f>CONCATENATE("&lt;speakers&gt;",'Raw Metadata'!V59,"&lt;/speakers&gt;")</f>
        <v>&lt;speakers&gt;Floraidh Macdonald&lt;/speakers&gt;</v>
      </c>
      <c r="L58" s="1" t="str">
        <f>CONCATENATE("&lt;filename_audio&gt;",'Raw Metadata'!B59,"&lt;/filename_audio&gt;")</f>
        <v>&lt;filename_audio&gt;gla_word-list_1997_56&lt;/filename_audio&gt;</v>
      </c>
      <c r="M58" s="1" t="str">
        <f>CONCATENATE("&lt;filename_wav&gt;",'Raw Metadata'!C59,"&lt;/filename_wav&gt;")</f>
        <v>&lt;filename_wav&gt;gla_word-list_1997_56.wav&lt;/filename_wav&gt;</v>
      </c>
      <c r="N58" s="1" t="str">
        <f>CONCATENATE("&lt;filename_mp3&gt;",'Raw Metadata'!D59,"&lt;/filename_mp3&gt;")</f>
        <v>&lt;filename_mp3&gt;gla_word-list_1997_56.mp3&lt;/filename_mp3&gt;</v>
      </c>
      <c r="O58" s="1" t="str">
        <f>CONCATENATE("&lt;wav_quality&gt;",'Raw Metadata'!W59,"&lt;/wav_quality&gt;")</f>
        <v>&lt;wav_quality&gt;44.1 kHz, 16-bit sound depth (bit rate=705 kbps)&lt;/wav_quality&gt;</v>
      </c>
      <c r="P58" s="1" t="str">
        <f>CONCATENATE("&lt;mp3_quality&gt;",'Raw Metadata'!X59,"&lt;/mp3_quality&gt;")</f>
        <v>&lt;mp3_quality&gt;56 kbps&lt;/mp3_quality&gt;</v>
      </c>
      <c r="Q58" s="1" t="str">
        <f>CONCATENATE("&lt;original_medium&gt;",'Raw Metadata'!Y59,"&lt;/original_medium&gt;")</f>
        <v>&lt;original_medium&gt;DAT tape, 48 kHz&lt;/original_medium&gt;</v>
      </c>
      <c r="R58" s="1" t="str">
        <f>CONCATENATE("&lt;wordlist&gt;",'Raw Metadata'!E59,"&lt;/wordlist&gt;")</f>
        <v>&lt;wordlist&gt;gla_word-list_1997_01.html&lt;/wordlist&gt;</v>
      </c>
      <c r="S58" s="1" t="str">
        <f>CONCATENATE("&lt;wordlist_entries&gt;",'Raw Metadata'!F59,"&lt;/wordlist_entries&gt;")</f>
        <v>&lt;wordlist_entries&gt;238 - 268&lt;/wordlist_entries&gt;</v>
      </c>
      <c r="T58" s="1" t="str">
        <f>CONCATENATE("&lt;image_tif&gt;",'Raw Metadata'!I59,"&lt;/image_tif&gt;")</f>
        <v>&lt;image_tif&gt;gla_word-list_1997_07.tif&lt;/image_tif&gt;</v>
      </c>
      <c r="U58" s="1" t="str">
        <f>CONCATENATE("&lt;image_tif2&gt;",'Raw Metadata'!J59,"&lt;/image_tif2&gt;")</f>
        <v>&lt;image_tif2&gt;&lt;/image_tif2&gt;</v>
      </c>
      <c r="V58" s="1" t="str">
        <f>CONCATENATE("&lt;image_jpg&gt;",'Raw Metadata'!G59,"&lt;/image_jpg&gt;")</f>
        <v>&lt;image_jpg&gt;gla_word-list_1997_07.jpg&lt;/image_jpg&gt;</v>
      </c>
      <c r="W58" s="1" t="str">
        <f>CONCATENATE("&lt;image_jpg2&gt;",'Raw Metadata'!H59,"&lt;/image_jpg2&gt;")</f>
        <v>&lt;image_jpg2&gt;&lt;/image_jpg2&gt;</v>
      </c>
      <c r="X58" s="1" t="str">
        <f>CONCATENATE("&lt;tif_quality&gt;",'Raw Metadata'!K59,"&lt;/tif_quality&gt;")</f>
        <v>&lt;tif_quality&gt;300 dpi&lt;/tif_quality&gt;</v>
      </c>
      <c r="Y58" s="1" t="str">
        <f>CONCATENATE("&lt;jpg_quality&gt;",'Raw Metadata'!L59,"&lt;/jpg_quality&gt;")</f>
        <v>&lt;jpg_quality&gt;300 dpi&lt;/jpg_quality&gt;</v>
      </c>
      <c r="Z58" s="1" t="str">
        <f>CONCATENATE("&lt;details&gt;",'Raw Metadata'!M59,"&lt;/details&gt;")</f>
        <v>&lt;details&gt;gla_record_details.html#56&lt;/details&gt;</v>
      </c>
      <c r="AA58" s="1" t="str">
        <f>CONCATENATE("&lt;rights&gt;",'Raw Metadata'!Z59,"&lt;/rights&gt;")</f>
        <v>&lt;rights&gt;This work is licensed under a Creative Commons license, available for viewing at http://creativecommons.org/licenses/by-nc/2.0/&lt;/rights&gt;</v>
      </c>
      <c r="AB58" s="1" t="str">
        <f>CONCATENATE("&lt;wordlist_no_repetition&gt;",'Raw Metadata'!AB59,"&lt;/wordlist_no_repetition&gt;")</f>
        <v>&lt;wordlist_no_repetition&gt;&lt;/wordlist_no_repetition&gt;</v>
      </c>
      <c r="AC58" s="1" t="str">
        <f>CONCATENATE("&lt;link_within_wordlist&gt;",'Raw Metadata'!AD59,"&lt;/link_within_wordlist&gt;")</f>
        <v>&lt;link_within_wordlist&gt;gla_word-list_1997_01.html#238&lt;/link_within_wordlist&gt;</v>
      </c>
      <c r="AD58" s="1" t="s">
        <v>63</v>
      </c>
    </row>
    <row r="59" spans="1:30" ht="17.25">
      <c r="A59" s="1" t="s">
        <v>62</v>
      </c>
      <c r="B59" s="1" t="str">
        <f>CONCATENATE("&lt;entry&gt;",'Raw Metadata'!A60,"&lt;/entry&gt;")</f>
        <v>&lt;entry&gt;57&lt;/entry&gt;</v>
      </c>
      <c r="C59" s="1" t="str">
        <f>CONCATENATE("&lt;lang_name&gt;",'Raw Metadata'!N60,"&lt;/lang_name&gt;")</f>
        <v>&lt;lang_name&gt;Gaelic, Scottish&lt;/lang_name&gt;</v>
      </c>
      <c r="D59" s="1" t="str">
        <f>CONCATENATE("&lt;dialect&gt;",'Raw Metadata'!U60,"&lt;/dialect&gt;")</f>
        <v>&lt;dialect&gt;Great Bernera dialect&lt;/dialect&gt;</v>
      </c>
      <c r="E59" s="1" t="str">
        <f>CONCATENATE("&lt;sil_code&gt;",'Raw Metadata'!O60,"&lt;/sil_code&gt;")</f>
        <v>&lt;sil_code&gt;gla&lt;/sil_code&gt;</v>
      </c>
      <c r="F59" s="1" t="str">
        <f>CONCATENATE("&lt;content&gt;",'Raw Metadata'!P60,"&lt;/content&gt;")</f>
        <v>&lt;content&gt;Word List&lt;/content&gt;</v>
      </c>
      <c r="G59" s="1" t="str">
        <f>CONCATENATE("&lt;recording_location&gt;",'Raw Metadata'!Q60,"&lt;/recording_location&gt;")</f>
        <v>&lt;recording_location&gt;Great Bernera, Lewis, Outer Hebrides, Scotland&lt;/recording_location&gt;</v>
      </c>
      <c r="H59" s="1" t="str">
        <f>CONCATENATE("&lt;recording_date&gt;",'Raw Metadata'!R60,"&lt;/recording_date&gt;")</f>
        <v>&lt;recording_date&gt;7 February, 1996&lt;/recording_date&gt;</v>
      </c>
      <c r="I59" s="1" t="str">
        <f>CONCATENATE("&lt;fieldworkers&gt;",'Raw Metadata'!S60,"&lt;/fieldworkers&gt;")</f>
        <v>&lt;fieldworkers&gt;Jenny Ladefoged, Peter Ladefoged, Alice Turk, Kevin Hind&lt;/fieldworkers&gt;</v>
      </c>
      <c r="J59" s="1" t="str">
        <f>CONCATENATE("&lt;origin&gt;",'Raw Metadata'!T60,"&lt;/origin&gt;")</f>
        <v>&lt;origin&gt;Speaker from Bernera, Scotland&lt;/origin&gt;</v>
      </c>
      <c r="K59" s="1" t="str">
        <f>CONCATENATE("&lt;speakers&gt;",'Raw Metadata'!V60,"&lt;/speakers&gt;")</f>
        <v>&lt;speakers&gt;Mary Macdonald&lt;/speakers&gt;</v>
      </c>
      <c r="L59" s="1" t="str">
        <f>CONCATENATE("&lt;filename_audio&gt;",'Raw Metadata'!B60,"&lt;/filename_audio&gt;")</f>
        <v>&lt;filename_audio&gt;gla_word-list_1997_57&lt;/filename_audio&gt;</v>
      </c>
      <c r="M59" s="1" t="str">
        <f>CONCATENATE("&lt;filename_wav&gt;",'Raw Metadata'!C60,"&lt;/filename_wav&gt;")</f>
        <v>&lt;filename_wav&gt;gla_word-list_1997_57.wav&lt;/filename_wav&gt;</v>
      </c>
      <c r="N59" s="1" t="str">
        <f>CONCATENATE("&lt;filename_mp3&gt;",'Raw Metadata'!D60,"&lt;/filename_mp3&gt;")</f>
        <v>&lt;filename_mp3&gt;gla_word-list_1997_57.mp3&lt;/filename_mp3&gt;</v>
      </c>
      <c r="O59" s="1" t="str">
        <f>CONCATENATE("&lt;wav_quality&gt;",'Raw Metadata'!W60,"&lt;/wav_quality&gt;")</f>
        <v>&lt;wav_quality&gt;44.1 kHz, 16-bit sound depth (bit rate=705 kbps)&lt;/wav_quality&gt;</v>
      </c>
      <c r="P59" s="1" t="str">
        <f>CONCATENATE("&lt;mp3_quality&gt;",'Raw Metadata'!X60,"&lt;/mp3_quality&gt;")</f>
        <v>&lt;mp3_quality&gt;56 kbps&lt;/mp3_quality&gt;</v>
      </c>
      <c r="Q59" s="1" t="str">
        <f>CONCATENATE("&lt;original_medium&gt;",'Raw Metadata'!Y60,"&lt;/original_medium&gt;")</f>
        <v>&lt;original_medium&gt;DAT tape, 48 kHz&lt;/original_medium&gt;</v>
      </c>
      <c r="R59" s="1" t="str">
        <f>CONCATENATE("&lt;wordlist&gt;",'Raw Metadata'!E60,"&lt;/wordlist&gt;")</f>
        <v>&lt;wordlist&gt;gla_word-list_1997_01.html&lt;/wordlist&gt;</v>
      </c>
      <c r="S59" s="1" t="str">
        <f>CONCATENATE("&lt;wordlist_entries&gt;",'Raw Metadata'!F60,"&lt;/wordlist_entries&gt;")</f>
        <v>&lt;wordlist_entries&gt;1 - 38&lt;/wordlist_entries&gt;</v>
      </c>
      <c r="T59" s="1" t="str">
        <f>CONCATENATE("&lt;image_tif&gt;",'Raw Metadata'!I60,"&lt;/image_tif&gt;")</f>
        <v>&lt;image_tif&gt;gla_word-list_1997_01.tif&lt;/image_tif&gt;</v>
      </c>
      <c r="U59" s="1" t="str">
        <f>CONCATENATE("&lt;image_tif2&gt;",'Raw Metadata'!J60,"&lt;/image_tif2&gt;")</f>
        <v>&lt;image_tif2&gt;&lt;/image_tif2&gt;</v>
      </c>
      <c r="V59" s="1" t="str">
        <f>CONCATENATE("&lt;image_jpg&gt;",'Raw Metadata'!G60,"&lt;/image_jpg&gt;")</f>
        <v>&lt;image_jpg&gt;gla_word-list_1997_01.jpg&lt;/image_jpg&gt;</v>
      </c>
      <c r="W59" s="1" t="str">
        <f>CONCATENATE("&lt;image_jpg2&gt;",'Raw Metadata'!H60,"&lt;/image_jpg2&gt;")</f>
        <v>&lt;image_jpg2&gt;&lt;/image_jpg2&gt;</v>
      </c>
      <c r="X59" s="1" t="str">
        <f>CONCATENATE("&lt;tif_quality&gt;",'Raw Metadata'!K60,"&lt;/tif_quality&gt;")</f>
        <v>&lt;tif_quality&gt;300 dpi&lt;/tif_quality&gt;</v>
      </c>
      <c r="Y59" s="1" t="str">
        <f>CONCATENATE("&lt;jpg_quality&gt;",'Raw Metadata'!L60,"&lt;/jpg_quality&gt;")</f>
        <v>&lt;jpg_quality&gt;300 dpi&lt;/jpg_quality&gt;</v>
      </c>
      <c r="Z59" s="1" t="str">
        <f>CONCATENATE("&lt;details&gt;",'Raw Metadata'!M60,"&lt;/details&gt;")</f>
        <v>&lt;details&gt;gla_record_details.html#57&lt;/details&gt;</v>
      </c>
      <c r="AA59" s="1" t="str">
        <f>CONCATENATE("&lt;rights&gt;",'Raw Metadata'!Z60,"&lt;/rights&gt;")</f>
        <v>&lt;rights&gt;This work is licensed under a Creative Commons license, available for viewing at http://creativecommons.org/licenses/by-nc/2.0/&lt;/rights&gt;</v>
      </c>
      <c r="AB59" s="1" t="str">
        <f>CONCATENATE("&lt;wordlist_no_repetition&gt;",'Raw Metadata'!AB60,"&lt;/wordlist_no_repetition&gt;")</f>
        <v>&lt;wordlist_no_repetition&gt;gla_word-list_1997_01.jpg&lt;/wordlist_no_repetition&gt;</v>
      </c>
      <c r="AC59" s="1" t="str">
        <f>CONCATENATE("&lt;link_within_wordlist&gt;",'Raw Metadata'!AD60,"&lt;/link_within_wordlist&gt;")</f>
        <v>&lt;link_within_wordlist&gt;gla_word-list_1997_01.html#1&lt;/link_within_wordlist&gt;</v>
      </c>
      <c r="AD59" s="1" t="s">
        <v>63</v>
      </c>
    </row>
    <row r="60" spans="1:30" ht="17.25">
      <c r="A60" s="1" t="s">
        <v>62</v>
      </c>
      <c r="B60" s="1" t="str">
        <f>CONCATENATE("&lt;entry&gt;",'Raw Metadata'!A61,"&lt;/entry&gt;")</f>
        <v>&lt;entry&gt;58&lt;/entry&gt;</v>
      </c>
      <c r="C60" s="1" t="str">
        <f>CONCATENATE("&lt;lang_name&gt;",'Raw Metadata'!N61,"&lt;/lang_name&gt;")</f>
        <v>&lt;lang_name&gt;Gaelic, Scottish&lt;/lang_name&gt;</v>
      </c>
      <c r="D60" s="1" t="str">
        <f>CONCATENATE("&lt;dialect&gt;",'Raw Metadata'!U61,"&lt;/dialect&gt;")</f>
        <v>&lt;dialect&gt;Great Bernera dialect&lt;/dialect&gt;</v>
      </c>
      <c r="E60" s="1" t="str">
        <f>CONCATENATE("&lt;sil_code&gt;",'Raw Metadata'!O61,"&lt;/sil_code&gt;")</f>
        <v>&lt;sil_code&gt;gla&lt;/sil_code&gt;</v>
      </c>
      <c r="F60" s="1" t="str">
        <f>CONCATENATE("&lt;content&gt;",'Raw Metadata'!P61,"&lt;/content&gt;")</f>
        <v>&lt;content&gt;Word List&lt;/content&gt;</v>
      </c>
      <c r="G60" s="1" t="str">
        <f>CONCATENATE("&lt;recording_location&gt;",'Raw Metadata'!Q61,"&lt;/recording_location&gt;")</f>
        <v>&lt;recording_location&gt;Great Bernera, Lewis, Outer Hebrides, Scotland&lt;/recording_location&gt;</v>
      </c>
      <c r="H60" s="1" t="str">
        <f>CONCATENATE("&lt;recording_date&gt;",'Raw Metadata'!R61,"&lt;/recording_date&gt;")</f>
        <v>&lt;recording_date&gt;7 February, 1996&lt;/recording_date&gt;</v>
      </c>
      <c r="I60" s="1" t="str">
        <f>CONCATENATE("&lt;fieldworkers&gt;",'Raw Metadata'!S61,"&lt;/fieldworkers&gt;")</f>
        <v>&lt;fieldworkers&gt;Jenny Ladefoged, Peter Ladefoged, Alice Turk, Kevin Hind&lt;/fieldworkers&gt;</v>
      </c>
      <c r="J60" s="1" t="str">
        <f>CONCATENATE("&lt;origin&gt;",'Raw Metadata'!T61,"&lt;/origin&gt;")</f>
        <v>&lt;origin&gt;Speaker from Bernera, Scotland&lt;/origin&gt;</v>
      </c>
      <c r="K60" s="1" t="str">
        <f>CONCATENATE("&lt;speakers&gt;",'Raw Metadata'!V61,"&lt;/speakers&gt;")</f>
        <v>&lt;speakers&gt;Mary Macdonald&lt;/speakers&gt;</v>
      </c>
      <c r="L60" s="1" t="str">
        <f>CONCATENATE("&lt;filename_audio&gt;",'Raw Metadata'!B61,"&lt;/filename_audio&gt;")</f>
        <v>&lt;filename_audio&gt;gla_word-list_1997_58&lt;/filename_audio&gt;</v>
      </c>
      <c r="M60" s="1" t="str">
        <f>CONCATENATE("&lt;filename_wav&gt;",'Raw Metadata'!C61,"&lt;/filename_wav&gt;")</f>
        <v>&lt;filename_wav&gt;gla_word-list_1997_58.wav&lt;/filename_wav&gt;</v>
      </c>
      <c r="N60" s="1" t="str">
        <f>CONCATENATE("&lt;filename_mp3&gt;",'Raw Metadata'!D61,"&lt;/filename_mp3&gt;")</f>
        <v>&lt;filename_mp3&gt;gla_word-list_1997_58.mp3&lt;/filename_mp3&gt;</v>
      </c>
      <c r="O60" s="1" t="str">
        <f>CONCATENATE("&lt;wav_quality&gt;",'Raw Metadata'!W61,"&lt;/wav_quality&gt;")</f>
        <v>&lt;wav_quality&gt;44.1 kHz, 16-bit sound depth (bit rate=705 kbps)&lt;/wav_quality&gt;</v>
      </c>
      <c r="P60" s="1" t="str">
        <f>CONCATENATE("&lt;mp3_quality&gt;",'Raw Metadata'!X61,"&lt;/mp3_quality&gt;")</f>
        <v>&lt;mp3_quality&gt;56 kbps&lt;/mp3_quality&gt;</v>
      </c>
      <c r="Q60" s="1" t="str">
        <f>CONCATENATE("&lt;original_medium&gt;",'Raw Metadata'!Y61,"&lt;/original_medium&gt;")</f>
        <v>&lt;original_medium&gt;DAT tape, 48 kHz&lt;/original_medium&gt;</v>
      </c>
      <c r="R60" s="1" t="str">
        <f>CONCATENATE("&lt;wordlist&gt;",'Raw Metadata'!E61,"&lt;/wordlist&gt;")</f>
        <v>&lt;wordlist&gt;gla_word-list_1997_01.html&lt;/wordlist&gt;</v>
      </c>
      <c r="S60" s="1" t="str">
        <f>CONCATENATE("&lt;wordlist_entries&gt;",'Raw Metadata'!F61,"&lt;/wordlist_entries&gt;")</f>
        <v>&lt;wordlist_entries&gt;39 - 80&lt;/wordlist_entries&gt;</v>
      </c>
      <c r="T60" s="1" t="str">
        <f>CONCATENATE("&lt;image_tif&gt;",'Raw Metadata'!I61,"&lt;/image_tif&gt;")</f>
        <v>&lt;image_tif&gt;gla_word-list_1997_02.tif&lt;/image_tif&gt;</v>
      </c>
      <c r="U60" s="1" t="str">
        <f>CONCATENATE("&lt;image_tif2&gt;",'Raw Metadata'!J61,"&lt;/image_tif2&gt;")</f>
        <v>&lt;image_tif2&gt;&lt;/image_tif2&gt;</v>
      </c>
      <c r="V60" s="1" t="str">
        <f>CONCATENATE("&lt;image_jpg&gt;",'Raw Metadata'!G61,"&lt;/image_jpg&gt;")</f>
        <v>&lt;image_jpg&gt;gla_word-list_1997_02.jpg&lt;/image_jpg&gt;</v>
      </c>
      <c r="W60" s="1" t="str">
        <f>CONCATENATE("&lt;image_jpg2&gt;",'Raw Metadata'!H61,"&lt;/image_jpg2&gt;")</f>
        <v>&lt;image_jpg2&gt;&lt;/image_jpg2&gt;</v>
      </c>
      <c r="X60" s="1" t="str">
        <f>CONCATENATE("&lt;tif_quality&gt;",'Raw Metadata'!K61,"&lt;/tif_quality&gt;")</f>
        <v>&lt;tif_quality&gt;300 dpi&lt;/tif_quality&gt;</v>
      </c>
      <c r="Y60" s="1" t="str">
        <f>CONCATENATE("&lt;jpg_quality&gt;",'Raw Metadata'!L61,"&lt;/jpg_quality&gt;")</f>
        <v>&lt;jpg_quality&gt;300 dpi&lt;/jpg_quality&gt;</v>
      </c>
      <c r="Z60" s="1" t="str">
        <f>CONCATENATE("&lt;details&gt;",'Raw Metadata'!M61,"&lt;/details&gt;")</f>
        <v>&lt;details&gt;gla_record_details.html#58&lt;/details&gt;</v>
      </c>
      <c r="AA60" s="1" t="str">
        <f>CONCATENATE("&lt;rights&gt;",'Raw Metadata'!Z61,"&lt;/rights&gt;")</f>
        <v>&lt;rights&gt;This work is licensed under a Creative Commons license, available for viewing at http://creativecommons.org/licenses/by-nc/2.0/&lt;/rights&gt;</v>
      </c>
      <c r="AB60" s="1" t="str">
        <f>CONCATENATE("&lt;wordlist_no_repetition&gt;",'Raw Metadata'!AB61,"&lt;/wordlist_no_repetition&gt;")</f>
        <v>&lt;wordlist_no_repetition&gt;&lt;/wordlist_no_repetition&gt;</v>
      </c>
      <c r="AC60" s="1" t="str">
        <f>CONCATENATE("&lt;link_within_wordlist&gt;",'Raw Metadata'!AD61,"&lt;/link_within_wordlist&gt;")</f>
        <v>&lt;link_within_wordlist&gt;gla_word-list_1997_01.html#39&lt;/link_within_wordlist&gt;</v>
      </c>
      <c r="AD60" s="1" t="s">
        <v>63</v>
      </c>
    </row>
    <row r="61" spans="1:30" ht="17.25">
      <c r="A61" s="1" t="s">
        <v>62</v>
      </c>
      <c r="B61" s="1" t="str">
        <f>CONCATENATE("&lt;entry&gt;",'Raw Metadata'!A62,"&lt;/entry&gt;")</f>
        <v>&lt;entry&gt;59&lt;/entry&gt;</v>
      </c>
      <c r="C61" s="1" t="str">
        <f>CONCATENATE("&lt;lang_name&gt;",'Raw Metadata'!N62,"&lt;/lang_name&gt;")</f>
        <v>&lt;lang_name&gt;Gaelic, Scottish&lt;/lang_name&gt;</v>
      </c>
      <c r="D61" s="1" t="str">
        <f>CONCATENATE("&lt;dialect&gt;",'Raw Metadata'!U62,"&lt;/dialect&gt;")</f>
        <v>&lt;dialect&gt;Great Bernera dialect&lt;/dialect&gt;</v>
      </c>
      <c r="E61" s="1" t="str">
        <f>CONCATENATE("&lt;sil_code&gt;",'Raw Metadata'!O62,"&lt;/sil_code&gt;")</f>
        <v>&lt;sil_code&gt;gla&lt;/sil_code&gt;</v>
      </c>
      <c r="F61" s="1" t="str">
        <f>CONCATENATE("&lt;content&gt;",'Raw Metadata'!P62,"&lt;/content&gt;")</f>
        <v>&lt;content&gt;Word List&lt;/content&gt;</v>
      </c>
      <c r="G61" s="1" t="str">
        <f>CONCATENATE("&lt;recording_location&gt;",'Raw Metadata'!Q62,"&lt;/recording_location&gt;")</f>
        <v>&lt;recording_location&gt;Great Bernera, Lewis, Outer Hebrides, Scotland&lt;/recording_location&gt;</v>
      </c>
      <c r="H61" s="1" t="str">
        <f>CONCATENATE("&lt;recording_date&gt;",'Raw Metadata'!R62,"&lt;/recording_date&gt;")</f>
        <v>&lt;recording_date&gt;7 February, 1996&lt;/recording_date&gt;</v>
      </c>
      <c r="I61" s="1" t="str">
        <f>CONCATENATE("&lt;fieldworkers&gt;",'Raw Metadata'!S62,"&lt;/fieldworkers&gt;")</f>
        <v>&lt;fieldworkers&gt;Jenny Ladefoged, Peter Ladefoged, Alice Turk, Kevin Hind&lt;/fieldworkers&gt;</v>
      </c>
      <c r="J61" s="1" t="str">
        <f>CONCATENATE("&lt;origin&gt;",'Raw Metadata'!T62,"&lt;/origin&gt;")</f>
        <v>&lt;origin&gt;Speaker from Bernera, Scotland&lt;/origin&gt;</v>
      </c>
      <c r="K61" s="1" t="str">
        <f>CONCATENATE("&lt;speakers&gt;",'Raw Metadata'!V62,"&lt;/speakers&gt;")</f>
        <v>&lt;speakers&gt;Mary Macdonald&lt;/speakers&gt;</v>
      </c>
      <c r="L61" s="1" t="str">
        <f>CONCATENATE("&lt;filename_audio&gt;",'Raw Metadata'!B62,"&lt;/filename_audio&gt;")</f>
        <v>&lt;filename_audio&gt;gla_word-list_1997_59&lt;/filename_audio&gt;</v>
      </c>
      <c r="M61" s="1" t="str">
        <f>CONCATENATE("&lt;filename_wav&gt;",'Raw Metadata'!C62,"&lt;/filename_wav&gt;")</f>
        <v>&lt;filename_wav&gt;gla_word-list_1997_59.wav&lt;/filename_wav&gt;</v>
      </c>
      <c r="N61" s="1" t="str">
        <f>CONCATENATE("&lt;filename_mp3&gt;",'Raw Metadata'!D62,"&lt;/filename_mp3&gt;")</f>
        <v>&lt;filename_mp3&gt;gla_word-list_1997_59.mp3&lt;/filename_mp3&gt;</v>
      </c>
      <c r="O61" s="1" t="str">
        <f>CONCATENATE("&lt;wav_quality&gt;",'Raw Metadata'!W62,"&lt;/wav_quality&gt;")</f>
        <v>&lt;wav_quality&gt;44.1 kHz, 16-bit sound depth (bit rate=705 kbps)&lt;/wav_quality&gt;</v>
      </c>
      <c r="P61" s="1" t="str">
        <f>CONCATENATE("&lt;mp3_quality&gt;",'Raw Metadata'!X62,"&lt;/mp3_quality&gt;")</f>
        <v>&lt;mp3_quality&gt;56 kbps&lt;/mp3_quality&gt;</v>
      </c>
      <c r="Q61" s="1" t="str">
        <f>CONCATENATE("&lt;original_medium&gt;",'Raw Metadata'!Y62,"&lt;/original_medium&gt;")</f>
        <v>&lt;original_medium&gt;DAT tape, 48 kHz&lt;/original_medium&gt;</v>
      </c>
      <c r="R61" s="1" t="str">
        <f>CONCATENATE("&lt;wordlist&gt;",'Raw Metadata'!E62,"&lt;/wordlist&gt;")</f>
        <v>&lt;wordlist&gt;gla_word-list_1997_01.html&lt;/wordlist&gt;</v>
      </c>
      <c r="S61" s="1" t="str">
        <f>CONCATENATE("&lt;wordlist_entries&gt;",'Raw Metadata'!F62,"&lt;/wordlist_entries&gt;")</f>
        <v>&lt;wordlist_entries&gt;81 - 121&lt;/wordlist_entries&gt;</v>
      </c>
      <c r="T61" s="1" t="str">
        <f>CONCATENATE("&lt;image_tif&gt;",'Raw Metadata'!I62,"&lt;/image_tif&gt;")</f>
        <v>&lt;image_tif&gt;gla_word-list_1997_03.tif&lt;/image_tif&gt;</v>
      </c>
      <c r="U61" s="1" t="str">
        <f>CONCATENATE("&lt;image_tif2&gt;",'Raw Metadata'!J62,"&lt;/image_tif2&gt;")</f>
        <v>&lt;image_tif2&gt;&lt;/image_tif2&gt;</v>
      </c>
      <c r="V61" s="1" t="str">
        <f>CONCATENATE("&lt;image_jpg&gt;",'Raw Metadata'!G62,"&lt;/image_jpg&gt;")</f>
        <v>&lt;image_jpg&gt;gla_word-list_1997_03.jpg&lt;/image_jpg&gt;</v>
      </c>
      <c r="W61" s="1" t="str">
        <f>CONCATENATE("&lt;image_jpg2&gt;",'Raw Metadata'!H62,"&lt;/image_jpg2&gt;")</f>
        <v>&lt;image_jpg2&gt;&lt;/image_jpg2&gt;</v>
      </c>
      <c r="X61" s="1" t="str">
        <f>CONCATENATE("&lt;tif_quality&gt;",'Raw Metadata'!K62,"&lt;/tif_quality&gt;")</f>
        <v>&lt;tif_quality&gt;300 dpi&lt;/tif_quality&gt;</v>
      </c>
      <c r="Y61" s="1" t="str">
        <f>CONCATENATE("&lt;jpg_quality&gt;",'Raw Metadata'!L62,"&lt;/jpg_quality&gt;")</f>
        <v>&lt;jpg_quality&gt;300 dpi&lt;/jpg_quality&gt;</v>
      </c>
      <c r="Z61" s="1" t="str">
        <f>CONCATENATE("&lt;details&gt;",'Raw Metadata'!M62,"&lt;/details&gt;")</f>
        <v>&lt;details&gt;gla_record_details.html#59&lt;/details&gt;</v>
      </c>
      <c r="AA61" s="1" t="str">
        <f>CONCATENATE("&lt;rights&gt;",'Raw Metadata'!Z62,"&lt;/rights&gt;")</f>
        <v>&lt;rights&gt;This work is licensed under a Creative Commons license, available for viewing at http://creativecommons.org/licenses/by-nc/2.0/&lt;/rights&gt;</v>
      </c>
      <c r="AB61" s="1" t="str">
        <f>CONCATENATE("&lt;wordlist_no_repetition&gt;",'Raw Metadata'!AB62,"&lt;/wordlist_no_repetition&gt;")</f>
        <v>&lt;wordlist_no_repetition&gt;&lt;/wordlist_no_repetition&gt;</v>
      </c>
      <c r="AC61" s="1" t="str">
        <f>CONCATENATE("&lt;link_within_wordlist&gt;",'Raw Metadata'!AD62,"&lt;/link_within_wordlist&gt;")</f>
        <v>&lt;link_within_wordlist&gt;gla_word-list_1997_01.html#81&lt;/link_within_wordlist&gt;</v>
      </c>
      <c r="AD61" s="1" t="s">
        <v>63</v>
      </c>
    </row>
    <row r="62" spans="1:30" ht="17.25">
      <c r="A62" s="1" t="s">
        <v>62</v>
      </c>
      <c r="B62" s="1" t="str">
        <f>CONCATENATE("&lt;entry&gt;",'Raw Metadata'!A63,"&lt;/entry&gt;")</f>
        <v>&lt;entry&gt;60&lt;/entry&gt;</v>
      </c>
      <c r="C62" s="1" t="str">
        <f>CONCATENATE("&lt;lang_name&gt;",'Raw Metadata'!N63,"&lt;/lang_name&gt;")</f>
        <v>&lt;lang_name&gt;Gaelic, Scottish&lt;/lang_name&gt;</v>
      </c>
      <c r="D62" s="1" t="str">
        <f>CONCATENATE("&lt;dialect&gt;",'Raw Metadata'!U63,"&lt;/dialect&gt;")</f>
        <v>&lt;dialect&gt;Great Bernera dialect&lt;/dialect&gt;</v>
      </c>
      <c r="E62" s="1" t="str">
        <f>CONCATENATE("&lt;sil_code&gt;",'Raw Metadata'!O63,"&lt;/sil_code&gt;")</f>
        <v>&lt;sil_code&gt;gla&lt;/sil_code&gt;</v>
      </c>
      <c r="F62" s="1" t="str">
        <f>CONCATENATE("&lt;content&gt;",'Raw Metadata'!P63,"&lt;/content&gt;")</f>
        <v>&lt;content&gt;Word List&lt;/content&gt;</v>
      </c>
      <c r="G62" s="1" t="str">
        <f>CONCATENATE("&lt;recording_location&gt;",'Raw Metadata'!Q63,"&lt;/recording_location&gt;")</f>
        <v>&lt;recording_location&gt;Great Bernera, Lewis, Outer Hebrides, Scotland&lt;/recording_location&gt;</v>
      </c>
      <c r="H62" s="1" t="str">
        <f>CONCATENATE("&lt;recording_date&gt;",'Raw Metadata'!R63,"&lt;/recording_date&gt;")</f>
        <v>&lt;recording_date&gt;7 February, 1996&lt;/recording_date&gt;</v>
      </c>
      <c r="I62" s="1" t="str">
        <f>CONCATENATE("&lt;fieldworkers&gt;",'Raw Metadata'!S63,"&lt;/fieldworkers&gt;")</f>
        <v>&lt;fieldworkers&gt;Jenny Ladefoged, Peter Ladefoged, Alice Turk, Kevin Hind&lt;/fieldworkers&gt;</v>
      </c>
      <c r="J62" s="1" t="str">
        <f>CONCATENATE("&lt;origin&gt;",'Raw Metadata'!T63,"&lt;/origin&gt;")</f>
        <v>&lt;origin&gt;Speaker from Bernera, Scotland&lt;/origin&gt;</v>
      </c>
      <c r="K62" s="1" t="str">
        <f>CONCATENATE("&lt;speakers&gt;",'Raw Metadata'!V63,"&lt;/speakers&gt;")</f>
        <v>&lt;speakers&gt;Mary Macdonald&lt;/speakers&gt;</v>
      </c>
      <c r="L62" s="1" t="str">
        <f>CONCATENATE("&lt;filename_audio&gt;",'Raw Metadata'!B63,"&lt;/filename_audio&gt;")</f>
        <v>&lt;filename_audio&gt;gla_word-list_1997_60&lt;/filename_audio&gt;</v>
      </c>
      <c r="M62" s="1" t="str">
        <f>CONCATENATE("&lt;filename_wav&gt;",'Raw Metadata'!C63,"&lt;/filename_wav&gt;")</f>
        <v>&lt;filename_wav&gt;gla_word-list_1997_60.wav&lt;/filename_wav&gt;</v>
      </c>
      <c r="N62" s="1" t="str">
        <f>CONCATENATE("&lt;filename_mp3&gt;",'Raw Metadata'!D63,"&lt;/filename_mp3&gt;")</f>
        <v>&lt;filename_mp3&gt;gla_word-list_1997_60.mp3&lt;/filename_mp3&gt;</v>
      </c>
      <c r="O62" s="1" t="str">
        <f>CONCATENATE("&lt;wav_quality&gt;",'Raw Metadata'!W63,"&lt;/wav_quality&gt;")</f>
        <v>&lt;wav_quality&gt;44.1 kHz, 16-bit sound depth (bit rate=705 kbps)&lt;/wav_quality&gt;</v>
      </c>
      <c r="P62" s="1" t="str">
        <f>CONCATENATE("&lt;mp3_quality&gt;",'Raw Metadata'!X63,"&lt;/mp3_quality&gt;")</f>
        <v>&lt;mp3_quality&gt;56 kbps&lt;/mp3_quality&gt;</v>
      </c>
      <c r="Q62" s="1" t="str">
        <f>CONCATENATE("&lt;original_medium&gt;",'Raw Metadata'!Y63,"&lt;/original_medium&gt;")</f>
        <v>&lt;original_medium&gt;DAT tape, 48 kHz&lt;/original_medium&gt;</v>
      </c>
      <c r="R62" s="1" t="str">
        <f>CONCATENATE("&lt;wordlist&gt;",'Raw Metadata'!E63,"&lt;/wordlist&gt;")</f>
        <v>&lt;wordlist&gt;gla_word-list_1997_01.html&lt;/wordlist&gt;</v>
      </c>
      <c r="S62" s="1" t="str">
        <f>CONCATENATE("&lt;wordlist_entries&gt;",'Raw Metadata'!F63,"&lt;/wordlist_entries&gt;")</f>
        <v>&lt;wordlist_entries&gt;122 - 160&lt;/wordlist_entries&gt;</v>
      </c>
      <c r="T62" s="1" t="str">
        <f>CONCATENATE("&lt;image_tif&gt;",'Raw Metadata'!I63,"&lt;/image_tif&gt;")</f>
        <v>&lt;image_tif&gt;gla_word-list_1997_04.tif&lt;/image_tif&gt;</v>
      </c>
      <c r="U62" s="1" t="str">
        <f>CONCATENATE("&lt;image_tif2&gt;",'Raw Metadata'!J63,"&lt;/image_tif2&gt;")</f>
        <v>&lt;image_tif2&gt;&lt;/image_tif2&gt;</v>
      </c>
      <c r="V62" s="1" t="str">
        <f>CONCATENATE("&lt;image_jpg&gt;",'Raw Metadata'!G63,"&lt;/image_jpg&gt;")</f>
        <v>&lt;image_jpg&gt;gla_word-list_1997_04.jpg&lt;/image_jpg&gt;</v>
      </c>
      <c r="W62" s="1" t="str">
        <f>CONCATENATE("&lt;image_jpg2&gt;",'Raw Metadata'!H63,"&lt;/image_jpg2&gt;")</f>
        <v>&lt;image_jpg2&gt;&lt;/image_jpg2&gt;</v>
      </c>
      <c r="X62" s="1" t="str">
        <f>CONCATENATE("&lt;tif_quality&gt;",'Raw Metadata'!K63,"&lt;/tif_quality&gt;")</f>
        <v>&lt;tif_quality&gt;300 dpi&lt;/tif_quality&gt;</v>
      </c>
      <c r="Y62" s="1" t="str">
        <f>CONCATENATE("&lt;jpg_quality&gt;",'Raw Metadata'!L63,"&lt;/jpg_quality&gt;")</f>
        <v>&lt;jpg_quality&gt;300 dpi&lt;/jpg_quality&gt;</v>
      </c>
      <c r="Z62" s="1" t="str">
        <f>CONCATENATE("&lt;details&gt;",'Raw Metadata'!M63,"&lt;/details&gt;")</f>
        <v>&lt;details&gt;gla_record_details.html#60&lt;/details&gt;</v>
      </c>
      <c r="AA62" s="1" t="str">
        <f>CONCATENATE("&lt;rights&gt;",'Raw Metadata'!Z63,"&lt;/rights&gt;")</f>
        <v>&lt;rights&gt;This work is licensed under a Creative Commons license, available for viewing at http://creativecommons.org/licenses/by-nc/2.0/&lt;/rights&gt;</v>
      </c>
      <c r="AB62" s="1" t="str">
        <f>CONCATENATE("&lt;wordlist_no_repetition&gt;",'Raw Metadata'!AB63,"&lt;/wordlist_no_repetition&gt;")</f>
        <v>&lt;wordlist_no_repetition&gt;&lt;/wordlist_no_repetition&gt;</v>
      </c>
      <c r="AC62" s="1" t="str">
        <f>CONCATENATE("&lt;link_within_wordlist&gt;",'Raw Metadata'!AD63,"&lt;/link_within_wordlist&gt;")</f>
        <v>&lt;link_within_wordlist&gt;gla_word-list_1997_01.html#122&lt;/link_within_wordlist&gt;</v>
      </c>
      <c r="AD62" s="1" t="s">
        <v>63</v>
      </c>
    </row>
    <row r="63" spans="1:30" ht="17.25">
      <c r="A63" s="1" t="s">
        <v>62</v>
      </c>
      <c r="B63" s="1" t="str">
        <f>CONCATENATE("&lt;entry&gt;",'Raw Metadata'!A64,"&lt;/entry&gt;")</f>
        <v>&lt;entry&gt;61&lt;/entry&gt;</v>
      </c>
      <c r="C63" s="1" t="str">
        <f>CONCATENATE("&lt;lang_name&gt;",'Raw Metadata'!N64,"&lt;/lang_name&gt;")</f>
        <v>&lt;lang_name&gt;Gaelic, Scottish&lt;/lang_name&gt;</v>
      </c>
      <c r="D63" s="1" t="str">
        <f>CONCATENATE("&lt;dialect&gt;",'Raw Metadata'!U64,"&lt;/dialect&gt;")</f>
        <v>&lt;dialect&gt;Great Bernera dialect&lt;/dialect&gt;</v>
      </c>
      <c r="E63" s="1" t="str">
        <f>CONCATENATE("&lt;sil_code&gt;",'Raw Metadata'!O64,"&lt;/sil_code&gt;")</f>
        <v>&lt;sil_code&gt;gla&lt;/sil_code&gt;</v>
      </c>
      <c r="F63" s="1" t="str">
        <f>CONCATENATE("&lt;content&gt;",'Raw Metadata'!P64,"&lt;/content&gt;")</f>
        <v>&lt;content&gt;Word List&lt;/content&gt;</v>
      </c>
      <c r="G63" s="1" t="str">
        <f>CONCATENATE("&lt;recording_location&gt;",'Raw Metadata'!Q64,"&lt;/recording_location&gt;")</f>
        <v>&lt;recording_location&gt;Great Bernera, Lewis, Outer Hebrides, Scotland&lt;/recording_location&gt;</v>
      </c>
      <c r="H63" s="1" t="str">
        <f>CONCATENATE("&lt;recording_date&gt;",'Raw Metadata'!R64,"&lt;/recording_date&gt;")</f>
        <v>&lt;recording_date&gt;7 February, 1996&lt;/recording_date&gt;</v>
      </c>
      <c r="I63" s="1" t="str">
        <f>CONCATENATE("&lt;fieldworkers&gt;",'Raw Metadata'!S64,"&lt;/fieldworkers&gt;")</f>
        <v>&lt;fieldworkers&gt;Jenny Ladefoged, Peter Ladefoged, Alice Turk, Kevin Hind&lt;/fieldworkers&gt;</v>
      </c>
      <c r="J63" s="1" t="str">
        <f>CONCATENATE("&lt;origin&gt;",'Raw Metadata'!T64,"&lt;/origin&gt;")</f>
        <v>&lt;origin&gt;Speaker from Bernera, Scotland&lt;/origin&gt;</v>
      </c>
      <c r="K63" s="1" t="str">
        <f>CONCATENATE("&lt;speakers&gt;",'Raw Metadata'!V64,"&lt;/speakers&gt;")</f>
        <v>&lt;speakers&gt;Mary Macdonald&lt;/speakers&gt;</v>
      </c>
      <c r="L63" s="1" t="str">
        <f>CONCATENATE("&lt;filename_audio&gt;",'Raw Metadata'!B64,"&lt;/filename_audio&gt;")</f>
        <v>&lt;filename_audio&gt;gla_word-list_1997_61&lt;/filename_audio&gt;</v>
      </c>
      <c r="M63" s="1" t="str">
        <f>CONCATENATE("&lt;filename_wav&gt;",'Raw Metadata'!C64,"&lt;/filename_wav&gt;")</f>
        <v>&lt;filename_wav&gt;gla_word-list_1997_61.wav&lt;/filename_wav&gt;</v>
      </c>
      <c r="N63" s="1" t="str">
        <f>CONCATENATE("&lt;filename_mp3&gt;",'Raw Metadata'!D64,"&lt;/filename_mp3&gt;")</f>
        <v>&lt;filename_mp3&gt;gla_word-list_1997_61.mp3&lt;/filename_mp3&gt;</v>
      </c>
      <c r="O63" s="1" t="str">
        <f>CONCATENATE("&lt;wav_quality&gt;",'Raw Metadata'!W64,"&lt;/wav_quality&gt;")</f>
        <v>&lt;wav_quality&gt;44.1 kHz, 16-bit sound depth (bit rate=705 kbps)&lt;/wav_quality&gt;</v>
      </c>
      <c r="P63" s="1" t="str">
        <f>CONCATENATE("&lt;mp3_quality&gt;",'Raw Metadata'!X64,"&lt;/mp3_quality&gt;")</f>
        <v>&lt;mp3_quality&gt;56 kbps&lt;/mp3_quality&gt;</v>
      </c>
      <c r="Q63" s="1" t="str">
        <f>CONCATENATE("&lt;original_medium&gt;",'Raw Metadata'!Y64,"&lt;/original_medium&gt;")</f>
        <v>&lt;original_medium&gt;DAT tape, 48 kHz&lt;/original_medium&gt;</v>
      </c>
      <c r="R63" s="1" t="str">
        <f>CONCATENATE("&lt;wordlist&gt;",'Raw Metadata'!E64,"&lt;/wordlist&gt;")</f>
        <v>&lt;wordlist&gt;gla_word-list_1997_01.html&lt;/wordlist&gt;</v>
      </c>
      <c r="S63" s="1" t="str">
        <f>CONCATENATE("&lt;wordlist_entries&gt;",'Raw Metadata'!F64,"&lt;/wordlist_entries&gt;")</f>
        <v>&lt;wordlist_entries&gt;161 - 200&lt;/wordlist_entries&gt;</v>
      </c>
      <c r="T63" s="1" t="str">
        <f>CONCATENATE("&lt;image_tif&gt;",'Raw Metadata'!I64,"&lt;/image_tif&gt;")</f>
        <v>&lt;image_tif&gt;gla_word-list_1997_05.tif&lt;/image_tif&gt;</v>
      </c>
      <c r="U63" s="1" t="str">
        <f>CONCATENATE("&lt;image_tif2&gt;",'Raw Metadata'!J64,"&lt;/image_tif2&gt;")</f>
        <v>&lt;image_tif2&gt;&lt;/image_tif2&gt;</v>
      </c>
      <c r="V63" s="1" t="str">
        <f>CONCATENATE("&lt;image_jpg&gt;",'Raw Metadata'!G64,"&lt;/image_jpg&gt;")</f>
        <v>&lt;image_jpg&gt;gla_word-list_1997_05.jpg&lt;/image_jpg&gt;</v>
      </c>
      <c r="W63" s="1" t="str">
        <f>CONCATENATE("&lt;image_jpg2&gt;",'Raw Metadata'!H64,"&lt;/image_jpg2&gt;")</f>
        <v>&lt;image_jpg2&gt;&lt;/image_jpg2&gt;</v>
      </c>
      <c r="X63" s="1" t="str">
        <f>CONCATENATE("&lt;tif_quality&gt;",'Raw Metadata'!K64,"&lt;/tif_quality&gt;")</f>
        <v>&lt;tif_quality&gt;300 dpi&lt;/tif_quality&gt;</v>
      </c>
      <c r="Y63" s="1" t="str">
        <f>CONCATENATE("&lt;jpg_quality&gt;",'Raw Metadata'!L64,"&lt;/jpg_quality&gt;")</f>
        <v>&lt;jpg_quality&gt;300 dpi&lt;/jpg_quality&gt;</v>
      </c>
      <c r="Z63" s="1" t="str">
        <f>CONCATENATE("&lt;details&gt;",'Raw Metadata'!M64,"&lt;/details&gt;")</f>
        <v>&lt;details&gt;gla_record_details.html#61&lt;/details&gt;</v>
      </c>
      <c r="AA63" s="1" t="str">
        <f>CONCATENATE("&lt;rights&gt;",'Raw Metadata'!Z64,"&lt;/rights&gt;")</f>
        <v>&lt;rights&gt;This work is licensed under a Creative Commons license, available for viewing at http://creativecommons.org/licenses/by-nc/2.0/&lt;/rights&gt;</v>
      </c>
      <c r="AB63" s="1" t="str">
        <f>CONCATENATE("&lt;wordlist_no_repetition&gt;",'Raw Metadata'!AB64,"&lt;/wordlist_no_repetition&gt;")</f>
        <v>&lt;wordlist_no_repetition&gt;&lt;/wordlist_no_repetition&gt;</v>
      </c>
      <c r="AC63" s="1" t="str">
        <f>CONCATENATE("&lt;link_within_wordlist&gt;",'Raw Metadata'!AD64,"&lt;/link_within_wordlist&gt;")</f>
        <v>&lt;link_within_wordlist&gt;gla_word-list_1997_01.html#161&lt;/link_within_wordlist&gt;</v>
      </c>
      <c r="AD63" s="1" t="s">
        <v>63</v>
      </c>
    </row>
    <row r="64" spans="1:30" ht="17.25">
      <c r="A64" s="1" t="s">
        <v>62</v>
      </c>
      <c r="B64" s="1" t="str">
        <f>CONCATENATE("&lt;entry&gt;",'Raw Metadata'!A65,"&lt;/entry&gt;")</f>
        <v>&lt;entry&gt;62&lt;/entry&gt;</v>
      </c>
      <c r="C64" s="1" t="str">
        <f>CONCATENATE("&lt;lang_name&gt;",'Raw Metadata'!N65,"&lt;/lang_name&gt;")</f>
        <v>&lt;lang_name&gt;Gaelic, Scottish&lt;/lang_name&gt;</v>
      </c>
      <c r="D64" s="1" t="str">
        <f>CONCATENATE("&lt;dialect&gt;",'Raw Metadata'!U65,"&lt;/dialect&gt;")</f>
        <v>&lt;dialect&gt;Great Bernera dialect&lt;/dialect&gt;</v>
      </c>
      <c r="E64" s="1" t="str">
        <f>CONCATENATE("&lt;sil_code&gt;",'Raw Metadata'!O65,"&lt;/sil_code&gt;")</f>
        <v>&lt;sil_code&gt;gla&lt;/sil_code&gt;</v>
      </c>
      <c r="F64" s="1" t="str">
        <f>CONCATENATE("&lt;content&gt;",'Raw Metadata'!P65,"&lt;/content&gt;")</f>
        <v>&lt;content&gt;Word List&lt;/content&gt;</v>
      </c>
      <c r="G64" s="1" t="str">
        <f>CONCATENATE("&lt;recording_location&gt;",'Raw Metadata'!Q65,"&lt;/recording_location&gt;")</f>
        <v>&lt;recording_location&gt;Great Bernera, Lewis, Outer Hebrides, Scotland&lt;/recording_location&gt;</v>
      </c>
      <c r="H64" s="1" t="str">
        <f>CONCATENATE("&lt;recording_date&gt;",'Raw Metadata'!R65,"&lt;/recording_date&gt;")</f>
        <v>&lt;recording_date&gt;7 February, 1996&lt;/recording_date&gt;</v>
      </c>
      <c r="I64" s="1" t="str">
        <f>CONCATENATE("&lt;fieldworkers&gt;",'Raw Metadata'!S65,"&lt;/fieldworkers&gt;")</f>
        <v>&lt;fieldworkers&gt;Jenny Ladefoged, Peter Ladefoged, Alice Turk, Kevin Hind&lt;/fieldworkers&gt;</v>
      </c>
      <c r="J64" s="1" t="str">
        <f>CONCATENATE("&lt;origin&gt;",'Raw Metadata'!T65,"&lt;/origin&gt;")</f>
        <v>&lt;origin&gt;Speaker from Bernera, Scotland&lt;/origin&gt;</v>
      </c>
      <c r="K64" s="1" t="str">
        <f>CONCATENATE("&lt;speakers&gt;",'Raw Metadata'!V65,"&lt;/speakers&gt;")</f>
        <v>&lt;speakers&gt;Mary Macdonald&lt;/speakers&gt;</v>
      </c>
      <c r="L64" s="1" t="str">
        <f>CONCATENATE("&lt;filename_audio&gt;",'Raw Metadata'!B65,"&lt;/filename_audio&gt;")</f>
        <v>&lt;filename_audio&gt;gla_word-list_1997_62&lt;/filename_audio&gt;</v>
      </c>
      <c r="M64" s="1" t="str">
        <f>CONCATENATE("&lt;filename_wav&gt;",'Raw Metadata'!C65,"&lt;/filename_wav&gt;")</f>
        <v>&lt;filename_wav&gt;gla_word-list_1997_62.wav&lt;/filename_wav&gt;</v>
      </c>
      <c r="N64" s="1" t="str">
        <f>CONCATENATE("&lt;filename_mp3&gt;",'Raw Metadata'!D65,"&lt;/filename_mp3&gt;")</f>
        <v>&lt;filename_mp3&gt;gla_word-list_1997_62.mp3&lt;/filename_mp3&gt;</v>
      </c>
      <c r="O64" s="1" t="str">
        <f>CONCATENATE("&lt;wav_quality&gt;",'Raw Metadata'!W65,"&lt;/wav_quality&gt;")</f>
        <v>&lt;wav_quality&gt;44.1 kHz, 16-bit sound depth (bit rate=705 kbps)&lt;/wav_quality&gt;</v>
      </c>
      <c r="P64" s="1" t="str">
        <f>CONCATENATE("&lt;mp3_quality&gt;",'Raw Metadata'!X65,"&lt;/mp3_quality&gt;")</f>
        <v>&lt;mp3_quality&gt;56 kbps&lt;/mp3_quality&gt;</v>
      </c>
      <c r="Q64" s="1" t="str">
        <f>CONCATENATE("&lt;original_medium&gt;",'Raw Metadata'!Y65,"&lt;/original_medium&gt;")</f>
        <v>&lt;original_medium&gt;DAT tape, 48 kHz&lt;/original_medium&gt;</v>
      </c>
      <c r="R64" s="1" t="str">
        <f>CONCATENATE("&lt;wordlist&gt;",'Raw Metadata'!E65,"&lt;/wordlist&gt;")</f>
        <v>&lt;wordlist&gt;gla_word-list_1997_01.html&lt;/wordlist&gt;</v>
      </c>
      <c r="S64" s="1" t="str">
        <f>CONCATENATE("&lt;wordlist_entries&gt;",'Raw Metadata'!F65,"&lt;/wordlist_entries&gt;")</f>
        <v>&lt;wordlist_entries&gt;201 - 237&lt;/wordlist_entries&gt;</v>
      </c>
      <c r="T64" s="1" t="str">
        <f>CONCATENATE("&lt;image_tif&gt;",'Raw Metadata'!I65,"&lt;/image_tif&gt;")</f>
        <v>&lt;image_tif&gt;gla_word-list_1997_06.tif&lt;/image_tif&gt;</v>
      </c>
      <c r="U64" s="1" t="str">
        <f>CONCATENATE("&lt;image_tif2&gt;",'Raw Metadata'!J65,"&lt;/image_tif2&gt;")</f>
        <v>&lt;image_tif2&gt;&lt;/image_tif2&gt;</v>
      </c>
      <c r="V64" s="1" t="str">
        <f>CONCATENATE("&lt;image_jpg&gt;",'Raw Metadata'!G65,"&lt;/image_jpg&gt;")</f>
        <v>&lt;image_jpg&gt;gla_word-list_1997_06.jpg&lt;/image_jpg&gt;</v>
      </c>
      <c r="W64" s="1" t="str">
        <f>CONCATENATE("&lt;image_jpg2&gt;",'Raw Metadata'!H65,"&lt;/image_jpg2&gt;")</f>
        <v>&lt;image_jpg2&gt;&lt;/image_jpg2&gt;</v>
      </c>
      <c r="X64" s="1" t="str">
        <f>CONCATENATE("&lt;tif_quality&gt;",'Raw Metadata'!K65,"&lt;/tif_quality&gt;")</f>
        <v>&lt;tif_quality&gt;300 dpi&lt;/tif_quality&gt;</v>
      </c>
      <c r="Y64" s="1" t="str">
        <f>CONCATENATE("&lt;jpg_quality&gt;",'Raw Metadata'!L65,"&lt;/jpg_quality&gt;")</f>
        <v>&lt;jpg_quality&gt;300 dpi&lt;/jpg_quality&gt;</v>
      </c>
      <c r="Z64" s="1" t="str">
        <f>CONCATENATE("&lt;details&gt;",'Raw Metadata'!M65,"&lt;/details&gt;")</f>
        <v>&lt;details&gt;gla_record_details.html#62&lt;/details&gt;</v>
      </c>
      <c r="AA64" s="1" t="str">
        <f>CONCATENATE("&lt;rights&gt;",'Raw Metadata'!Z65,"&lt;/rights&gt;")</f>
        <v>&lt;rights&gt;This work is licensed under a Creative Commons license, available for viewing at http://creativecommons.org/licenses/by-nc/2.0/&lt;/rights&gt;</v>
      </c>
      <c r="AB64" s="1" t="str">
        <f>CONCATENATE("&lt;wordlist_no_repetition&gt;",'Raw Metadata'!AB65,"&lt;/wordlist_no_repetition&gt;")</f>
        <v>&lt;wordlist_no_repetition&gt;&lt;/wordlist_no_repetition&gt;</v>
      </c>
      <c r="AC64" s="1" t="str">
        <f>CONCATENATE("&lt;link_within_wordlist&gt;",'Raw Metadata'!AD65,"&lt;/link_within_wordlist&gt;")</f>
        <v>&lt;link_within_wordlist&gt;gla_word-list_1997_01.html#201&lt;/link_within_wordlist&gt;</v>
      </c>
      <c r="AD64" s="1" t="s">
        <v>63</v>
      </c>
    </row>
    <row r="65" spans="1:30" ht="17.25">
      <c r="A65" s="1" t="s">
        <v>62</v>
      </c>
      <c r="B65" s="1" t="str">
        <f>CONCATENATE("&lt;entry&gt;",'Raw Metadata'!A66,"&lt;/entry&gt;")</f>
        <v>&lt;entry&gt;63&lt;/entry&gt;</v>
      </c>
      <c r="C65" s="1" t="str">
        <f>CONCATENATE("&lt;lang_name&gt;",'Raw Metadata'!N66,"&lt;/lang_name&gt;")</f>
        <v>&lt;lang_name&gt;Gaelic, Scottish&lt;/lang_name&gt;</v>
      </c>
      <c r="D65" s="1" t="str">
        <f>CONCATENATE("&lt;dialect&gt;",'Raw Metadata'!U66,"&lt;/dialect&gt;")</f>
        <v>&lt;dialect&gt;Great Bernera dialect&lt;/dialect&gt;</v>
      </c>
      <c r="E65" s="1" t="str">
        <f>CONCATENATE("&lt;sil_code&gt;",'Raw Metadata'!O66,"&lt;/sil_code&gt;")</f>
        <v>&lt;sil_code&gt;gla&lt;/sil_code&gt;</v>
      </c>
      <c r="F65" s="1" t="str">
        <f>CONCATENATE("&lt;content&gt;",'Raw Metadata'!P66,"&lt;/content&gt;")</f>
        <v>&lt;content&gt;Word List&lt;/content&gt;</v>
      </c>
      <c r="G65" s="1" t="str">
        <f>CONCATENATE("&lt;recording_location&gt;",'Raw Metadata'!Q66,"&lt;/recording_location&gt;")</f>
        <v>&lt;recording_location&gt;Great Bernera, Lewis, Outer Hebrides, Scotland&lt;/recording_location&gt;</v>
      </c>
      <c r="H65" s="1" t="str">
        <f>CONCATENATE("&lt;recording_date&gt;",'Raw Metadata'!R66,"&lt;/recording_date&gt;")</f>
        <v>&lt;recording_date&gt;7 February, 1996&lt;/recording_date&gt;</v>
      </c>
      <c r="I65" s="1" t="str">
        <f>CONCATENATE("&lt;fieldworkers&gt;",'Raw Metadata'!S66,"&lt;/fieldworkers&gt;")</f>
        <v>&lt;fieldworkers&gt;Jenny Ladefoged, Peter Ladefoged, Alice Turk, Kevin Hind&lt;/fieldworkers&gt;</v>
      </c>
      <c r="J65" s="1" t="str">
        <f>CONCATENATE("&lt;origin&gt;",'Raw Metadata'!T66,"&lt;/origin&gt;")</f>
        <v>&lt;origin&gt;Speaker from Bernera, Scotland&lt;/origin&gt;</v>
      </c>
      <c r="K65" s="1" t="str">
        <f>CONCATENATE("&lt;speakers&gt;",'Raw Metadata'!V66,"&lt;/speakers&gt;")</f>
        <v>&lt;speakers&gt;Mary Macdonald&lt;/speakers&gt;</v>
      </c>
      <c r="L65" s="1" t="str">
        <f>CONCATENATE("&lt;filename_audio&gt;",'Raw Metadata'!B66,"&lt;/filename_audio&gt;")</f>
        <v>&lt;filename_audio&gt;gla_word-list_1997_63&lt;/filename_audio&gt;</v>
      </c>
      <c r="M65" s="1" t="str">
        <f>CONCATENATE("&lt;filename_wav&gt;",'Raw Metadata'!C66,"&lt;/filename_wav&gt;")</f>
        <v>&lt;filename_wav&gt;gla_word-list_1997_63.wav&lt;/filename_wav&gt;</v>
      </c>
      <c r="N65" s="1" t="str">
        <f>CONCATENATE("&lt;filename_mp3&gt;",'Raw Metadata'!D66,"&lt;/filename_mp3&gt;")</f>
        <v>&lt;filename_mp3&gt;gla_word-list_1997_63.mp3&lt;/filename_mp3&gt;</v>
      </c>
      <c r="O65" s="1" t="str">
        <f>CONCATENATE("&lt;wav_quality&gt;",'Raw Metadata'!W66,"&lt;/wav_quality&gt;")</f>
        <v>&lt;wav_quality&gt;44.1 kHz, 16-bit sound depth (bit rate=705 kbps)&lt;/wav_quality&gt;</v>
      </c>
      <c r="P65" s="1" t="str">
        <f>CONCATENATE("&lt;mp3_quality&gt;",'Raw Metadata'!X66,"&lt;/mp3_quality&gt;")</f>
        <v>&lt;mp3_quality&gt;56 kbps&lt;/mp3_quality&gt;</v>
      </c>
      <c r="Q65" s="1" t="str">
        <f>CONCATENATE("&lt;original_medium&gt;",'Raw Metadata'!Y66,"&lt;/original_medium&gt;")</f>
        <v>&lt;original_medium&gt;DAT tape, 48 kHz&lt;/original_medium&gt;</v>
      </c>
      <c r="R65" s="1" t="str">
        <f>CONCATENATE("&lt;wordlist&gt;",'Raw Metadata'!E66,"&lt;/wordlist&gt;")</f>
        <v>&lt;wordlist&gt;gla_word-list_1997_01.html&lt;/wordlist&gt;</v>
      </c>
      <c r="S65" s="1" t="str">
        <f>CONCATENATE("&lt;wordlist_entries&gt;",'Raw Metadata'!F66,"&lt;/wordlist_entries&gt;")</f>
        <v>&lt;wordlist_entries&gt;238 - 268&lt;/wordlist_entries&gt;</v>
      </c>
      <c r="T65" s="1" t="str">
        <f>CONCATENATE("&lt;image_tif&gt;",'Raw Metadata'!I66,"&lt;/image_tif&gt;")</f>
        <v>&lt;image_tif&gt;gla_word-list_1997_07.tif&lt;/image_tif&gt;</v>
      </c>
      <c r="U65" s="1" t="str">
        <f>CONCATENATE("&lt;image_tif2&gt;",'Raw Metadata'!J66,"&lt;/image_tif2&gt;")</f>
        <v>&lt;image_tif2&gt;&lt;/image_tif2&gt;</v>
      </c>
      <c r="V65" s="1" t="str">
        <f>CONCATENATE("&lt;image_jpg&gt;",'Raw Metadata'!G66,"&lt;/image_jpg&gt;")</f>
        <v>&lt;image_jpg&gt;gla_word-list_1997_07.jpg&lt;/image_jpg&gt;</v>
      </c>
      <c r="W65" s="1" t="str">
        <f>CONCATENATE("&lt;image_jpg2&gt;",'Raw Metadata'!H66,"&lt;/image_jpg2&gt;")</f>
        <v>&lt;image_jpg2&gt;&lt;/image_jpg2&gt;</v>
      </c>
      <c r="X65" s="1" t="str">
        <f>CONCATENATE("&lt;tif_quality&gt;",'Raw Metadata'!K66,"&lt;/tif_quality&gt;")</f>
        <v>&lt;tif_quality&gt;300 dpi&lt;/tif_quality&gt;</v>
      </c>
      <c r="Y65" s="1" t="str">
        <f>CONCATENATE("&lt;jpg_quality&gt;",'Raw Metadata'!L66,"&lt;/jpg_quality&gt;")</f>
        <v>&lt;jpg_quality&gt;300 dpi&lt;/jpg_quality&gt;</v>
      </c>
      <c r="Z65" s="1" t="str">
        <f>CONCATENATE("&lt;details&gt;",'Raw Metadata'!M66,"&lt;/details&gt;")</f>
        <v>&lt;details&gt;gla_record_details.html#63&lt;/details&gt;</v>
      </c>
      <c r="AA65" s="1" t="str">
        <f>CONCATENATE("&lt;rights&gt;",'Raw Metadata'!Z66,"&lt;/rights&gt;")</f>
        <v>&lt;rights&gt;This work is licensed under a Creative Commons license, available for viewing at http://creativecommons.org/licenses/by-nc/2.0/&lt;/rights&gt;</v>
      </c>
      <c r="AB65" s="1" t="str">
        <f>CONCATENATE("&lt;wordlist_no_repetition&gt;",'Raw Metadata'!AB66,"&lt;/wordlist_no_repetition&gt;")</f>
        <v>&lt;wordlist_no_repetition&gt;&lt;/wordlist_no_repetition&gt;</v>
      </c>
      <c r="AC65" s="1" t="str">
        <f>CONCATENATE("&lt;link_within_wordlist&gt;",'Raw Metadata'!AD66,"&lt;/link_within_wordlist&gt;")</f>
        <v>&lt;link_within_wordlist&gt;gla_word-list_1997_01.html#238&lt;/link_within_wordlist&gt;</v>
      </c>
      <c r="AD65" s="1" t="s">
        <v>63</v>
      </c>
    </row>
    <row r="66" spans="1:30" ht="17.25">
      <c r="A66" s="1" t="s">
        <v>62</v>
      </c>
      <c r="B66" s="1" t="str">
        <f>CONCATENATE("&lt;entry&gt;",'Raw Metadata'!A67,"&lt;/entry&gt;")</f>
        <v>&lt;entry&gt;64&lt;/entry&gt;</v>
      </c>
      <c r="C66" s="1" t="str">
        <f>CONCATENATE("&lt;lang_name&gt;",'Raw Metadata'!N67,"&lt;/lang_name&gt;")</f>
        <v>&lt;lang_name&gt;Gaelic, Scottish&lt;/lang_name&gt;</v>
      </c>
      <c r="D66" s="1" t="str">
        <f>CONCATENATE("&lt;dialect&gt;",'Raw Metadata'!U67,"&lt;/dialect&gt;")</f>
        <v>&lt;dialect&gt;Great Bernera dialect&lt;/dialect&gt;</v>
      </c>
      <c r="E66" s="1" t="str">
        <f>CONCATENATE("&lt;sil_code&gt;",'Raw Metadata'!O67,"&lt;/sil_code&gt;")</f>
        <v>&lt;sil_code&gt;gla&lt;/sil_code&gt;</v>
      </c>
      <c r="F66" s="1" t="str">
        <f>CONCATENATE("&lt;content&gt;",'Raw Metadata'!P67,"&lt;/content&gt;")</f>
        <v>&lt;content&gt;Word List&lt;/content&gt;</v>
      </c>
      <c r="G66" s="1" t="str">
        <f>CONCATENATE("&lt;recording_location&gt;",'Raw Metadata'!Q67,"&lt;/recording_location&gt;")</f>
        <v>&lt;recording_location&gt;Great Bernera, Lewis, Outer Hebrides, Scotland&lt;/recording_location&gt;</v>
      </c>
      <c r="H66" s="1" t="str">
        <f>CONCATENATE("&lt;recording_date&gt;",'Raw Metadata'!R67,"&lt;/recording_date&gt;")</f>
        <v>&lt;recording_date&gt;7 February, 1996&lt;/recording_date&gt;</v>
      </c>
      <c r="I66" s="1" t="str">
        <f>CONCATENATE("&lt;fieldworkers&gt;",'Raw Metadata'!S67,"&lt;/fieldworkers&gt;")</f>
        <v>&lt;fieldworkers&gt;Jenny Ladefoged, Peter Ladefoged, Alice Turk, Kevin Hind&lt;/fieldworkers&gt;</v>
      </c>
      <c r="J66" s="1" t="str">
        <f>CONCATENATE("&lt;origin&gt;",'Raw Metadata'!T67,"&lt;/origin&gt;")</f>
        <v>&lt;origin&gt;Speaker from Bernera, Scotland&lt;/origin&gt;</v>
      </c>
      <c r="K66" s="1" t="str">
        <f>CONCATENATE("&lt;speakers&gt;",'Raw Metadata'!V67,"&lt;/speakers&gt;")</f>
        <v>&lt;speakers&gt;Mary Macdonald (II)&lt;/speakers&gt;</v>
      </c>
      <c r="L66" s="1" t="str">
        <f>CONCATENATE("&lt;filename_audio&gt;",'Raw Metadata'!B67,"&lt;/filename_audio&gt;")</f>
        <v>&lt;filename_audio&gt;gla_word-list_1997_64&lt;/filename_audio&gt;</v>
      </c>
      <c r="M66" s="1" t="str">
        <f>CONCATENATE("&lt;filename_wav&gt;",'Raw Metadata'!C67,"&lt;/filename_wav&gt;")</f>
        <v>&lt;filename_wav&gt;gla_word-list_1997_64.wav&lt;/filename_wav&gt;</v>
      </c>
      <c r="N66" s="1" t="str">
        <f>CONCATENATE("&lt;filename_mp3&gt;",'Raw Metadata'!D67,"&lt;/filename_mp3&gt;")</f>
        <v>&lt;filename_mp3&gt;gla_word-list_1997_64.mp3&lt;/filename_mp3&gt;</v>
      </c>
      <c r="O66" s="1" t="str">
        <f>CONCATENATE("&lt;wav_quality&gt;",'Raw Metadata'!W67,"&lt;/wav_quality&gt;")</f>
        <v>&lt;wav_quality&gt;44.1 kHz, 16-bit sound depth (bit rate=705 kbps)&lt;/wav_quality&gt;</v>
      </c>
      <c r="P66" s="1" t="str">
        <f>CONCATENATE("&lt;mp3_quality&gt;",'Raw Metadata'!X67,"&lt;/mp3_quality&gt;")</f>
        <v>&lt;mp3_quality&gt;56 kbps&lt;/mp3_quality&gt;</v>
      </c>
      <c r="Q66" s="1" t="str">
        <f>CONCATENATE("&lt;original_medium&gt;",'Raw Metadata'!Y67,"&lt;/original_medium&gt;")</f>
        <v>&lt;original_medium&gt;DAT tape, 48 kHz&lt;/original_medium&gt;</v>
      </c>
      <c r="R66" s="1" t="str">
        <f>CONCATENATE("&lt;wordlist&gt;",'Raw Metadata'!E67,"&lt;/wordlist&gt;")</f>
        <v>&lt;wordlist&gt;gla_word-list_1997_01.html&lt;/wordlist&gt;</v>
      </c>
      <c r="S66" s="1" t="str">
        <f>CONCATENATE("&lt;wordlist_entries&gt;",'Raw Metadata'!F67,"&lt;/wordlist_entries&gt;")</f>
        <v>&lt;wordlist_entries&gt;1 - 38&lt;/wordlist_entries&gt;</v>
      </c>
      <c r="T66" s="1" t="str">
        <f>CONCATENATE("&lt;image_tif&gt;",'Raw Metadata'!I67,"&lt;/image_tif&gt;")</f>
        <v>&lt;image_tif&gt;gla_word-list_1997_01.tif&lt;/image_tif&gt;</v>
      </c>
      <c r="U66" s="1" t="str">
        <f>CONCATENATE("&lt;image_tif2&gt;",'Raw Metadata'!J67,"&lt;/image_tif2&gt;")</f>
        <v>&lt;image_tif2&gt;&lt;/image_tif2&gt;</v>
      </c>
      <c r="V66" s="1" t="str">
        <f>CONCATENATE("&lt;image_jpg&gt;",'Raw Metadata'!G67,"&lt;/image_jpg&gt;")</f>
        <v>&lt;image_jpg&gt;gla_word-list_1997_01.jpg&lt;/image_jpg&gt;</v>
      </c>
      <c r="W66" s="1" t="str">
        <f>CONCATENATE("&lt;image_jpg2&gt;",'Raw Metadata'!H67,"&lt;/image_jpg2&gt;")</f>
        <v>&lt;image_jpg2&gt;&lt;/image_jpg2&gt;</v>
      </c>
      <c r="X66" s="1" t="str">
        <f>CONCATENATE("&lt;tif_quality&gt;",'Raw Metadata'!K67,"&lt;/tif_quality&gt;")</f>
        <v>&lt;tif_quality&gt;300 dpi&lt;/tif_quality&gt;</v>
      </c>
      <c r="Y66" s="1" t="str">
        <f>CONCATENATE("&lt;jpg_quality&gt;",'Raw Metadata'!L67,"&lt;/jpg_quality&gt;")</f>
        <v>&lt;jpg_quality&gt;300 dpi&lt;/jpg_quality&gt;</v>
      </c>
      <c r="Z66" s="1" t="str">
        <f>CONCATENATE("&lt;details&gt;",'Raw Metadata'!M67,"&lt;/details&gt;")</f>
        <v>&lt;details&gt;gla_record_details.html#64&lt;/details&gt;</v>
      </c>
      <c r="AA66" s="1" t="str">
        <f>CONCATENATE("&lt;rights&gt;",'Raw Metadata'!Z67,"&lt;/rights&gt;")</f>
        <v>&lt;rights&gt;This work is licensed under a Creative Commons license, available for viewing at http://creativecommons.org/licenses/by-nc/2.0/&lt;/rights&gt;</v>
      </c>
      <c r="AB66" s="1" t="str">
        <f>CONCATENATE("&lt;wordlist_no_repetition&gt;",'Raw Metadata'!AB67,"&lt;/wordlist_no_repetition&gt;")</f>
        <v>&lt;wordlist_no_repetition&gt;gla_word-list_1997_01.jpg&lt;/wordlist_no_repetition&gt;</v>
      </c>
      <c r="AC66" s="1" t="str">
        <f>CONCATENATE("&lt;link_within_wordlist&gt;",'Raw Metadata'!AD67,"&lt;/link_within_wordlist&gt;")</f>
        <v>&lt;link_within_wordlist&gt;gla_word-list_1997_01.html#1&lt;/link_within_wordlist&gt;</v>
      </c>
      <c r="AD66" s="1" t="s">
        <v>63</v>
      </c>
    </row>
    <row r="67" spans="1:30" ht="17.25">
      <c r="A67" s="1" t="s">
        <v>62</v>
      </c>
      <c r="B67" s="1" t="str">
        <f>CONCATENATE("&lt;entry&gt;",'Raw Metadata'!A68,"&lt;/entry&gt;")</f>
        <v>&lt;entry&gt;65&lt;/entry&gt;</v>
      </c>
      <c r="C67" s="1" t="str">
        <f>CONCATENATE("&lt;lang_name&gt;",'Raw Metadata'!N68,"&lt;/lang_name&gt;")</f>
        <v>&lt;lang_name&gt;Gaelic, Scottish&lt;/lang_name&gt;</v>
      </c>
      <c r="D67" s="1" t="str">
        <f>CONCATENATE("&lt;dialect&gt;",'Raw Metadata'!U68,"&lt;/dialect&gt;")</f>
        <v>&lt;dialect&gt;Great Bernera dialect&lt;/dialect&gt;</v>
      </c>
      <c r="E67" s="1" t="str">
        <f>CONCATENATE("&lt;sil_code&gt;",'Raw Metadata'!O68,"&lt;/sil_code&gt;")</f>
        <v>&lt;sil_code&gt;gla&lt;/sil_code&gt;</v>
      </c>
      <c r="F67" s="1" t="str">
        <f>CONCATENATE("&lt;content&gt;",'Raw Metadata'!P68,"&lt;/content&gt;")</f>
        <v>&lt;content&gt;Word List&lt;/content&gt;</v>
      </c>
      <c r="G67" s="1" t="str">
        <f>CONCATENATE("&lt;recording_location&gt;",'Raw Metadata'!Q68,"&lt;/recording_location&gt;")</f>
        <v>&lt;recording_location&gt;Great Bernera, Lewis, Outer Hebrides, Scotland&lt;/recording_location&gt;</v>
      </c>
      <c r="H67" s="1" t="str">
        <f>CONCATENATE("&lt;recording_date&gt;",'Raw Metadata'!R68,"&lt;/recording_date&gt;")</f>
        <v>&lt;recording_date&gt;7 February, 1996&lt;/recording_date&gt;</v>
      </c>
      <c r="I67" s="1" t="str">
        <f>CONCATENATE("&lt;fieldworkers&gt;",'Raw Metadata'!S68,"&lt;/fieldworkers&gt;")</f>
        <v>&lt;fieldworkers&gt;Jenny Ladefoged, Peter Ladefoged, Alice Turk, Kevin Hind&lt;/fieldworkers&gt;</v>
      </c>
      <c r="J67" s="1" t="str">
        <f>CONCATENATE("&lt;origin&gt;",'Raw Metadata'!T68,"&lt;/origin&gt;")</f>
        <v>&lt;origin&gt;Speaker from Bernera, Scotland&lt;/origin&gt;</v>
      </c>
      <c r="K67" s="1" t="str">
        <f>CONCATENATE("&lt;speakers&gt;",'Raw Metadata'!V68,"&lt;/speakers&gt;")</f>
        <v>&lt;speakers&gt;Mary Macdonald (II)&lt;/speakers&gt;</v>
      </c>
      <c r="L67" s="1" t="str">
        <f>CONCATENATE("&lt;filename_audio&gt;",'Raw Metadata'!B68,"&lt;/filename_audio&gt;")</f>
        <v>&lt;filename_audio&gt;gla_word-list_1997_65&lt;/filename_audio&gt;</v>
      </c>
      <c r="M67" s="1" t="str">
        <f>CONCATENATE("&lt;filename_wav&gt;",'Raw Metadata'!C68,"&lt;/filename_wav&gt;")</f>
        <v>&lt;filename_wav&gt;gla_word-list_1997_65.wav&lt;/filename_wav&gt;</v>
      </c>
      <c r="N67" s="1" t="str">
        <f>CONCATENATE("&lt;filename_mp3&gt;",'Raw Metadata'!D68,"&lt;/filename_mp3&gt;")</f>
        <v>&lt;filename_mp3&gt;gla_word-list_1997_65.mp3&lt;/filename_mp3&gt;</v>
      </c>
      <c r="O67" s="1" t="str">
        <f>CONCATENATE("&lt;wav_quality&gt;",'Raw Metadata'!W68,"&lt;/wav_quality&gt;")</f>
        <v>&lt;wav_quality&gt;44.1 kHz, 16-bit sound depth (bit rate=705 kbps)&lt;/wav_quality&gt;</v>
      </c>
      <c r="P67" s="1" t="str">
        <f>CONCATENATE("&lt;mp3_quality&gt;",'Raw Metadata'!X68,"&lt;/mp3_quality&gt;")</f>
        <v>&lt;mp3_quality&gt;56 kbps&lt;/mp3_quality&gt;</v>
      </c>
      <c r="Q67" s="1" t="str">
        <f>CONCATENATE("&lt;original_medium&gt;",'Raw Metadata'!Y68,"&lt;/original_medium&gt;")</f>
        <v>&lt;original_medium&gt;DAT tape, 48 kHz&lt;/original_medium&gt;</v>
      </c>
      <c r="R67" s="1" t="str">
        <f>CONCATENATE("&lt;wordlist&gt;",'Raw Metadata'!E68,"&lt;/wordlist&gt;")</f>
        <v>&lt;wordlist&gt;gla_word-list_1997_01.html&lt;/wordlist&gt;</v>
      </c>
      <c r="S67" s="1" t="str">
        <f>CONCATENATE("&lt;wordlist_entries&gt;",'Raw Metadata'!F68,"&lt;/wordlist_entries&gt;")</f>
        <v>&lt;wordlist_entries&gt;39 - 80&lt;/wordlist_entries&gt;</v>
      </c>
      <c r="T67" s="1" t="str">
        <f>CONCATENATE("&lt;image_tif&gt;",'Raw Metadata'!I68,"&lt;/image_tif&gt;")</f>
        <v>&lt;image_tif&gt;gla_word-list_1997_02.tif&lt;/image_tif&gt;</v>
      </c>
      <c r="U67" s="1" t="str">
        <f>CONCATENATE("&lt;image_tif2&gt;",'Raw Metadata'!J68,"&lt;/image_tif2&gt;")</f>
        <v>&lt;image_tif2&gt;&lt;/image_tif2&gt;</v>
      </c>
      <c r="V67" s="1" t="str">
        <f>CONCATENATE("&lt;image_jpg&gt;",'Raw Metadata'!G68,"&lt;/image_jpg&gt;")</f>
        <v>&lt;image_jpg&gt;gla_word-list_1997_02.jpg&lt;/image_jpg&gt;</v>
      </c>
      <c r="W67" s="1" t="str">
        <f>CONCATENATE("&lt;image_jpg2&gt;",'Raw Metadata'!H68,"&lt;/image_jpg2&gt;")</f>
        <v>&lt;image_jpg2&gt;&lt;/image_jpg2&gt;</v>
      </c>
      <c r="X67" s="1" t="str">
        <f>CONCATENATE("&lt;tif_quality&gt;",'Raw Metadata'!K68,"&lt;/tif_quality&gt;")</f>
        <v>&lt;tif_quality&gt;300 dpi&lt;/tif_quality&gt;</v>
      </c>
      <c r="Y67" s="1" t="str">
        <f>CONCATENATE("&lt;jpg_quality&gt;",'Raw Metadata'!L68,"&lt;/jpg_quality&gt;")</f>
        <v>&lt;jpg_quality&gt;300 dpi&lt;/jpg_quality&gt;</v>
      </c>
      <c r="Z67" s="1" t="str">
        <f>CONCATENATE("&lt;details&gt;",'Raw Metadata'!M68,"&lt;/details&gt;")</f>
        <v>&lt;details&gt;gla_record_details.html#65&lt;/details&gt;</v>
      </c>
      <c r="AA67" s="1" t="str">
        <f>CONCATENATE("&lt;rights&gt;",'Raw Metadata'!Z68,"&lt;/rights&gt;")</f>
        <v>&lt;rights&gt;This work is licensed under a Creative Commons license, available for viewing at http://creativecommons.org/licenses/by-nc/2.0/&lt;/rights&gt;</v>
      </c>
      <c r="AB67" s="1" t="str">
        <f>CONCATENATE("&lt;wordlist_no_repetition&gt;",'Raw Metadata'!AB68,"&lt;/wordlist_no_repetition&gt;")</f>
        <v>&lt;wordlist_no_repetition&gt;&lt;/wordlist_no_repetition&gt;</v>
      </c>
      <c r="AC67" s="1" t="str">
        <f>CONCATENATE("&lt;link_within_wordlist&gt;",'Raw Metadata'!AD68,"&lt;/link_within_wordlist&gt;")</f>
        <v>&lt;link_within_wordlist&gt;gla_word-list_1997_01.html#39&lt;/link_within_wordlist&gt;</v>
      </c>
      <c r="AD67" s="1" t="s">
        <v>63</v>
      </c>
    </row>
    <row r="68" spans="1:30" ht="17.25">
      <c r="A68" s="1" t="s">
        <v>62</v>
      </c>
      <c r="B68" s="1" t="str">
        <f>CONCATENATE("&lt;entry&gt;",'Raw Metadata'!A69,"&lt;/entry&gt;")</f>
        <v>&lt;entry&gt;66&lt;/entry&gt;</v>
      </c>
      <c r="C68" s="1" t="str">
        <f>CONCATENATE("&lt;lang_name&gt;",'Raw Metadata'!N69,"&lt;/lang_name&gt;")</f>
        <v>&lt;lang_name&gt;Gaelic, Scottish&lt;/lang_name&gt;</v>
      </c>
      <c r="D68" s="1" t="str">
        <f>CONCATENATE("&lt;dialect&gt;",'Raw Metadata'!U69,"&lt;/dialect&gt;")</f>
        <v>&lt;dialect&gt;Great Bernera dialect&lt;/dialect&gt;</v>
      </c>
      <c r="E68" s="1" t="str">
        <f>CONCATENATE("&lt;sil_code&gt;",'Raw Metadata'!O69,"&lt;/sil_code&gt;")</f>
        <v>&lt;sil_code&gt;gla&lt;/sil_code&gt;</v>
      </c>
      <c r="F68" s="1" t="str">
        <f>CONCATENATE("&lt;content&gt;",'Raw Metadata'!P69,"&lt;/content&gt;")</f>
        <v>&lt;content&gt;Word List&lt;/content&gt;</v>
      </c>
      <c r="G68" s="1" t="str">
        <f>CONCATENATE("&lt;recording_location&gt;",'Raw Metadata'!Q69,"&lt;/recording_location&gt;")</f>
        <v>&lt;recording_location&gt;Great Bernera, Lewis, Outer Hebrides, Scotland&lt;/recording_location&gt;</v>
      </c>
      <c r="H68" s="1" t="str">
        <f>CONCATENATE("&lt;recording_date&gt;",'Raw Metadata'!R69,"&lt;/recording_date&gt;")</f>
        <v>&lt;recording_date&gt;7 February, 1996&lt;/recording_date&gt;</v>
      </c>
      <c r="I68" s="1" t="str">
        <f>CONCATENATE("&lt;fieldworkers&gt;",'Raw Metadata'!S69,"&lt;/fieldworkers&gt;")</f>
        <v>&lt;fieldworkers&gt;Jenny Ladefoged, Peter Ladefoged, Alice Turk, Kevin Hind&lt;/fieldworkers&gt;</v>
      </c>
      <c r="J68" s="1" t="str">
        <f>CONCATENATE("&lt;origin&gt;",'Raw Metadata'!T69,"&lt;/origin&gt;")</f>
        <v>&lt;origin&gt;Speaker from Bernera, Scotland&lt;/origin&gt;</v>
      </c>
      <c r="K68" s="1" t="str">
        <f>CONCATENATE("&lt;speakers&gt;",'Raw Metadata'!V69,"&lt;/speakers&gt;")</f>
        <v>&lt;speakers&gt;Mary Macdonald (II)&lt;/speakers&gt;</v>
      </c>
      <c r="L68" s="1" t="str">
        <f>CONCATENATE("&lt;filename_audio&gt;",'Raw Metadata'!B69,"&lt;/filename_audio&gt;")</f>
        <v>&lt;filename_audio&gt;gla_word-list_1997_66&lt;/filename_audio&gt;</v>
      </c>
      <c r="M68" s="1" t="str">
        <f>CONCATENATE("&lt;filename_wav&gt;",'Raw Metadata'!C69,"&lt;/filename_wav&gt;")</f>
        <v>&lt;filename_wav&gt;gla_word-list_1997_66.wav&lt;/filename_wav&gt;</v>
      </c>
      <c r="N68" s="1" t="str">
        <f>CONCATENATE("&lt;filename_mp3&gt;",'Raw Metadata'!D69,"&lt;/filename_mp3&gt;")</f>
        <v>&lt;filename_mp3&gt;gla_word-list_1997_66.mp3&lt;/filename_mp3&gt;</v>
      </c>
      <c r="O68" s="1" t="str">
        <f>CONCATENATE("&lt;wav_quality&gt;",'Raw Metadata'!W69,"&lt;/wav_quality&gt;")</f>
        <v>&lt;wav_quality&gt;44.1 kHz, 16-bit sound depth (bit rate=705 kbps)&lt;/wav_quality&gt;</v>
      </c>
      <c r="P68" s="1" t="str">
        <f>CONCATENATE("&lt;mp3_quality&gt;",'Raw Metadata'!X69,"&lt;/mp3_quality&gt;")</f>
        <v>&lt;mp3_quality&gt;56 kbps&lt;/mp3_quality&gt;</v>
      </c>
      <c r="Q68" s="1" t="str">
        <f>CONCATENATE("&lt;original_medium&gt;",'Raw Metadata'!Y69,"&lt;/original_medium&gt;")</f>
        <v>&lt;original_medium&gt;DAT tape, 48 kHz&lt;/original_medium&gt;</v>
      </c>
      <c r="R68" s="1" t="str">
        <f>CONCATENATE("&lt;wordlist&gt;",'Raw Metadata'!E69,"&lt;/wordlist&gt;")</f>
        <v>&lt;wordlist&gt;gla_word-list_1997_01.html&lt;/wordlist&gt;</v>
      </c>
      <c r="S68" s="1" t="str">
        <f>CONCATENATE("&lt;wordlist_entries&gt;",'Raw Metadata'!F69,"&lt;/wordlist_entries&gt;")</f>
        <v>&lt;wordlist_entries&gt;81 - 121&lt;/wordlist_entries&gt;</v>
      </c>
      <c r="T68" s="1" t="str">
        <f>CONCATENATE("&lt;image_tif&gt;",'Raw Metadata'!I69,"&lt;/image_tif&gt;")</f>
        <v>&lt;image_tif&gt;gla_word-list_1997_03.tif&lt;/image_tif&gt;</v>
      </c>
      <c r="U68" s="1" t="str">
        <f>CONCATENATE("&lt;image_tif2&gt;",'Raw Metadata'!J69,"&lt;/image_tif2&gt;")</f>
        <v>&lt;image_tif2&gt;&lt;/image_tif2&gt;</v>
      </c>
      <c r="V68" s="1" t="str">
        <f>CONCATENATE("&lt;image_jpg&gt;",'Raw Metadata'!G69,"&lt;/image_jpg&gt;")</f>
        <v>&lt;image_jpg&gt;gla_word-list_1997_03.jpg&lt;/image_jpg&gt;</v>
      </c>
      <c r="W68" s="1" t="str">
        <f>CONCATENATE("&lt;image_jpg2&gt;",'Raw Metadata'!H69,"&lt;/image_jpg2&gt;")</f>
        <v>&lt;image_jpg2&gt;&lt;/image_jpg2&gt;</v>
      </c>
      <c r="X68" s="1" t="str">
        <f>CONCATENATE("&lt;tif_quality&gt;",'Raw Metadata'!K69,"&lt;/tif_quality&gt;")</f>
        <v>&lt;tif_quality&gt;300 dpi&lt;/tif_quality&gt;</v>
      </c>
      <c r="Y68" s="1" t="str">
        <f>CONCATENATE("&lt;jpg_quality&gt;",'Raw Metadata'!L69,"&lt;/jpg_quality&gt;")</f>
        <v>&lt;jpg_quality&gt;300 dpi&lt;/jpg_quality&gt;</v>
      </c>
      <c r="Z68" s="1" t="str">
        <f>CONCATENATE("&lt;details&gt;",'Raw Metadata'!M69,"&lt;/details&gt;")</f>
        <v>&lt;details&gt;gla_record_details.html#66&lt;/details&gt;</v>
      </c>
      <c r="AA68" s="1" t="str">
        <f>CONCATENATE("&lt;rights&gt;",'Raw Metadata'!Z69,"&lt;/rights&gt;")</f>
        <v>&lt;rights&gt;This work is licensed under a Creative Commons license, available for viewing at http://creativecommons.org/licenses/by-nc/2.0/&lt;/rights&gt;</v>
      </c>
      <c r="AB68" s="1" t="str">
        <f>CONCATENATE("&lt;wordlist_no_repetition&gt;",'Raw Metadata'!AB69,"&lt;/wordlist_no_repetition&gt;")</f>
        <v>&lt;wordlist_no_repetition&gt;&lt;/wordlist_no_repetition&gt;</v>
      </c>
      <c r="AC68" s="1" t="str">
        <f>CONCATENATE("&lt;link_within_wordlist&gt;",'Raw Metadata'!AD69,"&lt;/link_within_wordlist&gt;")</f>
        <v>&lt;link_within_wordlist&gt;gla_word-list_1997_01.html#81&lt;/link_within_wordlist&gt;</v>
      </c>
      <c r="AD68" s="1" t="s">
        <v>63</v>
      </c>
    </row>
    <row r="69" spans="1:30" ht="17.25">
      <c r="A69" s="1" t="s">
        <v>62</v>
      </c>
      <c r="B69" s="1" t="str">
        <f>CONCATENATE("&lt;entry&gt;",'Raw Metadata'!A70,"&lt;/entry&gt;")</f>
        <v>&lt;entry&gt;67&lt;/entry&gt;</v>
      </c>
      <c r="C69" s="1" t="str">
        <f>CONCATENATE("&lt;lang_name&gt;",'Raw Metadata'!N70,"&lt;/lang_name&gt;")</f>
        <v>&lt;lang_name&gt;Gaelic, Scottish&lt;/lang_name&gt;</v>
      </c>
      <c r="D69" s="1" t="str">
        <f>CONCATENATE("&lt;dialect&gt;",'Raw Metadata'!U70,"&lt;/dialect&gt;")</f>
        <v>&lt;dialect&gt;Great Bernera dialect&lt;/dialect&gt;</v>
      </c>
      <c r="E69" s="1" t="str">
        <f>CONCATENATE("&lt;sil_code&gt;",'Raw Metadata'!O70,"&lt;/sil_code&gt;")</f>
        <v>&lt;sil_code&gt;gla&lt;/sil_code&gt;</v>
      </c>
      <c r="F69" s="1" t="str">
        <f>CONCATENATE("&lt;content&gt;",'Raw Metadata'!P70,"&lt;/content&gt;")</f>
        <v>&lt;content&gt;Word List&lt;/content&gt;</v>
      </c>
      <c r="G69" s="1" t="str">
        <f>CONCATENATE("&lt;recording_location&gt;",'Raw Metadata'!Q70,"&lt;/recording_location&gt;")</f>
        <v>&lt;recording_location&gt;Great Bernera, Lewis, Outer Hebrides, Scotland&lt;/recording_location&gt;</v>
      </c>
      <c r="H69" s="1" t="str">
        <f>CONCATENATE("&lt;recording_date&gt;",'Raw Metadata'!R70,"&lt;/recording_date&gt;")</f>
        <v>&lt;recording_date&gt;7 February, 1996&lt;/recording_date&gt;</v>
      </c>
      <c r="I69" s="1" t="str">
        <f>CONCATENATE("&lt;fieldworkers&gt;",'Raw Metadata'!S70,"&lt;/fieldworkers&gt;")</f>
        <v>&lt;fieldworkers&gt;Jenny Ladefoged, Peter Ladefoged, Alice Turk, Kevin Hind&lt;/fieldworkers&gt;</v>
      </c>
      <c r="J69" s="1" t="str">
        <f>CONCATENATE("&lt;origin&gt;",'Raw Metadata'!T70,"&lt;/origin&gt;")</f>
        <v>&lt;origin&gt;Speaker from Bernera, Scotland&lt;/origin&gt;</v>
      </c>
      <c r="K69" s="1" t="str">
        <f>CONCATENATE("&lt;speakers&gt;",'Raw Metadata'!V70,"&lt;/speakers&gt;")</f>
        <v>&lt;speakers&gt;Mary Macdonald (II)&lt;/speakers&gt;</v>
      </c>
      <c r="L69" s="1" t="str">
        <f>CONCATENATE("&lt;filename_audio&gt;",'Raw Metadata'!B70,"&lt;/filename_audio&gt;")</f>
        <v>&lt;filename_audio&gt;gla_word-list_1997_67&lt;/filename_audio&gt;</v>
      </c>
      <c r="M69" s="1" t="str">
        <f>CONCATENATE("&lt;filename_wav&gt;",'Raw Metadata'!C70,"&lt;/filename_wav&gt;")</f>
        <v>&lt;filename_wav&gt;gla_word-list_1997_67.wav&lt;/filename_wav&gt;</v>
      </c>
      <c r="N69" s="1" t="str">
        <f>CONCATENATE("&lt;filename_mp3&gt;",'Raw Metadata'!D70,"&lt;/filename_mp3&gt;")</f>
        <v>&lt;filename_mp3&gt;gla_word-list_1997_67.mp3&lt;/filename_mp3&gt;</v>
      </c>
      <c r="O69" s="1" t="str">
        <f>CONCATENATE("&lt;wav_quality&gt;",'Raw Metadata'!W70,"&lt;/wav_quality&gt;")</f>
        <v>&lt;wav_quality&gt;44.1 kHz, 16-bit sound depth (bit rate=705 kbps)&lt;/wav_quality&gt;</v>
      </c>
      <c r="P69" s="1" t="str">
        <f>CONCATENATE("&lt;mp3_quality&gt;",'Raw Metadata'!X70,"&lt;/mp3_quality&gt;")</f>
        <v>&lt;mp3_quality&gt;56 kbps&lt;/mp3_quality&gt;</v>
      </c>
      <c r="Q69" s="1" t="str">
        <f>CONCATENATE("&lt;original_medium&gt;",'Raw Metadata'!Y70,"&lt;/original_medium&gt;")</f>
        <v>&lt;original_medium&gt;DAT tape, 48 kHz&lt;/original_medium&gt;</v>
      </c>
      <c r="R69" s="1" t="str">
        <f>CONCATENATE("&lt;wordlist&gt;",'Raw Metadata'!E70,"&lt;/wordlist&gt;")</f>
        <v>&lt;wordlist&gt;gla_word-list_1997_01.html&lt;/wordlist&gt;</v>
      </c>
      <c r="S69" s="1" t="str">
        <f>CONCATENATE("&lt;wordlist_entries&gt;",'Raw Metadata'!F70,"&lt;/wordlist_entries&gt;")</f>
        <v>&lt;wordlist_entries&gt;122 - 160&lt;/wordlist_entries&gt;</v>
      </c>
      <c r="T69" s="1" t="str">
        <f>CONCATENATE("&lt;image_tif&gt;",'Raw Metadata'!I70,"&lt;/image_tif&gt;")</f>
        <v>&lt;image_tif&gt;gla_word-list_1997_04.tif&lt;/image_tif&gt;</v>
      </c>
      <c r="U69" s="1" t="str">
        <f>CONCATENATE("&lt;image_tif2&gt;",'Raw Metadata'!J70,"&lt;/image_tif2&gt;")</f>
        <v>&lt;image_tif2&gt;&lt;/image_tif2&gt;</v>
      </c>
      <c r="V69" s="1" t="str">
        <f>CONCATENATE("&lt;image_jpg&gt;",'Raw Metadata'!G70,"&lt;/image_jpg&gt;")</f>
        <v>&lt;image_jpg&gt;gla_word-list_1997_04.jpg&lt;/image_jpg&gt;</v>
      </c>
      <c r="W69" s="1" t="str">
        <f>CONCATENATE("&lt;image_jpg2&gt;",'Raw Metadata'!H70,"&lt;/image_jpg2&gt;")</f>
        <v>&lt;image_jpg2&gt;&lt;/image_jpg2&gt;</v>
      </c>
      <c r="X69" s="1" t="str">
        <f>CONCATENATE("&lt;tif_quality&gt;",'Raw Metadata'!K70,"&lt;/tif_quality&gt;")</f>
        <v>&lt;tif_quality&gt;300 dpi&lt;/tif_quality&gt;</v>
      </c>
      <c r="Y69" s="1" t="str">
        <f>CONCATENATE("&lt;jpg_quality&gt;",'Raw Metadata'!L70,"&lt;/jpg_quality&gt;")</f>
        <v>&lt;jpg_quality&gt;300 dpi&lt;/jpg_quality&gt;</v>
      </c>
      <c r="Z69" s="1" t="str">
        <f>CONCATENATE("&lt;details&gt;",'Raw Metadata'!M70,"&lt;/details&gt;")</f>
        <v>&lt;details&gt;gla_record_details.html#67&lt;/details&gt;</v>
      </c>
      <c r="AA69" s="1" t="str">
        <f>CONCATENATE("&lt;rights&gt;",'Raw Metadata'!Z70,"&lt;/rights&gt;")</f>
        <v>&lt;rights&gt;This work is licensed under a Creative Commons license, available for viewing at http://creativecommons.org/licenses/by-nc/2.0/&lt;/rights&gt;</v>
      </c>
      <c r="AB69" s="1" t="str">
        <f>CONCATENATE("&lt;wordlist_no_repetition&gt;",'Raw Metadata'!AB70,"&lt;/wordlist_no_repetition&gt;")</f>
        <v>&lt;wordlist_no_repetition&gt;&lt;/wordlist_no_repetition&gt;</v>
      </c>
      <c r="AC69" s="1" t="str">
        <f>CONCATENATE("&lt;link_within_wordlist&gt;",'Raw Metadata'!AD70,"&lt;/link_within_wordlist&gt;")</f>
        <v>&lt;link_within_wordlist&gt;gla_word-list_1997_01.html#122&lt;/link_within_wordlist&gt;</v>
      </c>
      <c r="AD69" s="1" t="s">
        <v>63</v>
      </c>
    </row>
    <row r="70" spans="1:30" ht="17.25">
      <c r="A70" s="1" t="s">
        <v>62</v>
      </c>
      <c r="B70" s="1" t="str">
        <f>CONCATENATE("&lt;entry&gt;",'Raw Metadata'!A71,"&lt;/entry&gt;")</f>
        <v>&lt;entry&gt;68&lt;/entry&gt;</v>
      </c>
      <c r="C70" s="1" t="str">
        <f>CONCATENATE("&lt;lang_name&gt;",'Raw Metadata'!N71,"&lt;/lang_name&gt;")</f>
        <v>&lt;lang_name&gt;Gaelic, Scottish&lt;/lang_name&gt;</v>
      </c>
      <c r="D70" s="1" t="str">
        <f>CONCATENATE("&lt;dialect&gt;",'Raw Metadata'!U71,"&lt;/dialect&gt;")</f>
        <v>&lt;dialect&gt;Great Bernera dialect&lt;/dialect&gt;</v>
      </c>
      <c r="E70" s="1" t="str">
        <f>CONCATENATE("&lt;sil_code&gt;",'Raw Metadata'!O71,"&lt;/sil_code&gt;")</f>
        <v>&lt;sil_code&gt;gla&lt;/sil_code&gt;</v>
      </c>
      <c r="F70" s="1" t="str">
        <f>CONCATENATE("&lt;content&gt;",'Raw Metadata'!P71,"&lt;/content&gt;")</f>
        <v>&lt;content&gt;Word List&lt;/content&gt;</v>
      </c>
      <c r="G70" s="1" t="str">
        <f>CONCATENATE("&lt;recording_location&gt;",'Raw Metadata'!Q71,"&lt;/recording_location&gt;")</f>
        <v>&lt;recording_location&gt;Great Bernera, Lewis, Outer Hebrides, Scotland&lt;/recording_location&gt;</v>
      </c>
      <c r="H70" s="1" t="str">
        <f>CONCATENATE("&lt;recording_date&gt;",'Raw Metadata'!R71,"&lt;/recording_date&gt;")</f>
        <v>&lt;recording_date&gt;7 February, 1996&lt;/recording_date&gt;</v>
      </c>
      <c r="I70" s="1" t="str">
        <f>CONCATENATE("&lt;fieldworkers&gt;",'Raw Metadata'!S71,"&lt;/fieldworkers&gt;")</f>
        <v>&lt;fieldworkers&gt;Jenny Ladefoged, Peter Ladefoged, Alice Turk, Kevin Hind&lt;/fieldworkers&gt;</v>
      </c>
      <c r="J70" s="1" t="str">
        <f>CONCATENATE("&lt;origin&gt;",'Raw Metadata'!T71,"&lt;/origin&gt;")</f>
        <v>&lt;origin&gt;Speaker from Bernera, Scotland&lt;/origin&gt;</v>
      </c>
      <c r="K70" s="1" t="str">
        <f>CONCATENATE("&lt;speakers&gt;",'Raw Metadata'!V71,"&lt;/speakers&gt;")</f>
        <v>&lt;speakers&gt;Mary Macdonald (II)&lt;/speakers&gt;</v>
      </c>
      <c r="L70" s="1" t="str">
        <f>CONCATENATE("&lt;filename_audio&gt;",'Raw Metadata'!B71,"&lt;/filename_audio&gt;")</f>
        <v>&lt;filename_audio&gt;gla_word-list_1997_68&lt;/filename_audio&gt;</v>
      </c>
      <c r="M70" s="1" t="str">
        <f>CONCATENATE("&lt;filename_wav&gt;",'Raw Metadata'!C71,"&lt;/filename_wav&gt;")</f>
        <v>&lt;filename_wav&gt;gla_word-list_1997_68.wav&lt;/filename_wav&gt;</v>
      </c>
      <c r="N70" s="1" t="str">
        <f>CONCATENATE("&lt;filename_mp3&gt;",'Raw Metadata'!D71,"&lt;/filename_mp3&gt;")</f>
        <v>&lt;filename_mp3&gt;gla_word-list_1997_68.mp3&lt;/filename_mp3&gt;</v>
      </c>
      <c r="O70" s="1" t="str">
        <f>CONCATENATE("&lt;wav_quality&gt;",'Raw Metadata'!W71,"&lt;/wav_quality&gt;")</f>
        <v>&lt;wav_quality&gt;44.1 kHz, 16-bit sound depth (bit rate=705 kbps)&lt;/wav_quality&gt;</v>
      </c>
      <c r="P70" s="1" t="str">
        <f>CONCATENATE("&lt;mp3_quality&gt;",'Raw Metadata'!X71,"&lt;/mp3_quality&gt;")</f>
        <v>&lt;mp3_quality&gt;56 kbps&lt;/mp3_quality&gt;</v>
      </c>
      <c r="Q70" s="1" t="str">
        <f>CONCATENATE("&lt;original_medium&gt;",'Raw Metadata'!Y71,"&lt;/original_medium&gt;")</f>
        <v>&lt;original_medium&gt;DAT tape, 48 kHz&lt;/original_medium&gt;</v>
      </c>
      <c r="R70" s="1" t="str">
        <f>CONCATENATE("&lt;wordlist&gt;",'Raw Metadata'!E71,"&lt;/wordlist&gt;")</f>
        <v>&lt;wordlist&gt;gla_word-list_1997_01.html&lt;/wordlist&gt;</v>
      </c>
      <c r="S70" s="1" t="str">
        <f>CONCATENATE("&lt;wordlist_entries&gt;",'Raw Metadata'!F71,"&lt;/wordlist_entries&gt;")</f>
        <v>&lt;wordlist_entries&gt;161 - 200&lt;/wordlist_entries&gt;</v>
      </c>
      <c r="T70" s="1" t="str">
        <f>CONCATENATE("&lt;image_tif&gt;",'Raw Metadata'!I71,"&lt;/image_tif&gt;")</f>
        <v>&lt;image_tif&gt;gla_word-list_1997_05.tif&lt;/image_tif&gt;</v>
      </c>
      <c r="U70" s="1" t="str">
        <f>CONCATENATE("&lt;image_tif2&gt;",'Raw Metadata'!J71,"&lt;/image_tif2&gt;")</f>
        <v>&lt;image_tif2&gt;&lt;/image_tif2&gt;</v>
      </c>
      <c r="V70" s="1" t="str">
        <f>CONCATENATE("&lt;image_jpg&gt;",'Raw Metadata'!G71,"&lt;/image_jpg&gt;")</f>
        <v>&lt;image_jpg&gt;gla_word-list_1997_05.jpg&lt;/image_jpg&gt;</v>
      </c>
      <c r="W70" s="1" t="str">
        <f>CONCATENATE("&lt;image_jpg2&gt;",'Raw Metadata'!H71,"&lt;/image_jpg2&gt;")</f>
        <v>&lt;image_jpg2&gt;&lt;/image_jpg2&gt;</v>
      </c>
      <c r="X70" s="1" t="str">
        <f>CONCATENATE("&lt;tif_quality&gt;",'Raw Metadata'!K71,"&lt;/tif_quality&gt;")</f>
        <v>&lt;tif_quality&gt;300 dpi&lt;/tif_quality&gt;</v>
      </c>
      <c r="Y70" s="1" t="str">
        <f>CONCATENATE("&lt;jpg_quality&gt;",'Raw Metadata'!L71,"&lt;/jpg_quality&gt;")</f>
        <v>&lt;jpg_quality&gt;300 dpi&lt;/jpg_quality&gt;</v>
      </c>
      <c r="Z70" s="1" t="str">
        <f>CONCATENATE("&lt;details&gt;",'Raw Metadata'!M71,"&lt;/details&gt;")</f>
        <v>&lt;details&gt;gla_record_details.html#68&lt;/details&gt;</v>
      </c>
      <c r="AA70" s="1" t="str">
        <f>CONCATENATE("&lt;rights&gt;",'Raw Metadata'!Z71,"&lt;/rights&gt;")</f>
        <v>&lt;rights&gt;This work is licensed under a Creative Commons license, available for viewing at http://creativecommons.org/licenses/by-nc/2.0/&lt;/rights&gt;</v>
      </c>
      <c r="AB70" s="1" t="str">
        <f>CONCATENATE("&lt;wordlist_no_repetition&gt;",'Raw Metadata'!AB71,"&lt;/wordlist_no_repetition&gt;")</f>
        <v>&lt;wordlist_no_repetition&gt;&lt;/wordlist_no_repetition&gt;</v>
      </c>
      <c r="AC70" s="1" t="str">
        <f>CONCATENATE("&lt;link_within_wordlist&gt;",'Raw Metadata'!AD71,"&lt;/link_within_wordlist&gt;")</f>
        <v>&lt;link_within_wordlist&gt;gla_word-list_1997_01.html#161&lt;/link_within_wordlist&gt;</v>
      </c>
      <c r="AD70" s="1" t="s">
        <v>63</v>
      </c>
    </row>
    <row r="71" spans="1:30" ht="17.25">
      <c r="A71" s="1" t="s">
        <v>62</v>
      </c>
      <c r="B71" s="1" t="str">
        <f>CONCATENATE("&lt;entry&gt;",'Raw Metadata'!A72,"&lt;/entry&gt;")</f>
        <v>&lt;entry&gt;69&lt;/entry&gt;</v>
      </c>
      <c r="C71" s="1" t="str">
        <f>CONCATENATE("&lt;lang_name&gt;",'Raw Metadata'!N72,"&lt;/lang_name&gt;")</f>
        <v>&lt;lang_name&gt;Gaelic, Scottish&lt;/lang_name&gt;</v>
      </c>
      <c r="D71" s="1" t="str">
        <f>CONCATENATE("&lt;dialect&gt;",'Raw Metadata'!U72,"&lt;/dialect&gt;")</f>
        <v>&lt;dialect&gt;Great Bernera dialect&lt;/dialect&gt;</v>
      </c>
      <c r="E71" s="1" t="str">
        <f>CONCATENATE("&lt;sil_code&gt;",'Raw Metadata'!O72,"&lt;/sil_code&gt;")</f>
        <v>&lt;sil_code&gt;gla&lt;/sil_code&gt;</v>
      </c>
      <c r="F71" s="1" t="str">
        <f>CONCATENATE("&lt;content&gt;",'Raw Metadata'!P72,"&lt;/content&gt;")</f>
        <v>&lt;content&gt;Word List&lt;/content&gt;</v>
      </c>
      <c r="G71" s="1" t="str">
        <f>CONCATENATE("&lt;recording_location&gt;",'Raw Metadata'!Q72,"&lt;/recording_location&gt;")</f>
        <v>&lt;recording_location&gt;Great Bernera, Lewis, Outer Hebrides, Scotland&lt;/recording_location&gt;</v>
      </c>
      <c r="H71" s="1" t="str">
        <f>CONCATENATE("&lt;recording_date&gt;",'Raw Metadata'!R72,"&lt;/recording_date&gt;")</f>
        <v>&lt;recording_date&gt;7 February, 1996&lt;/recording_date&gt;</v>
      </c>
      <c r="I71" s="1" t="str">
        <f>CONCATENATE("&lt;fieldworkers&gt;",'Raw Metadata'!S72,"&lt;/fieldworkers&gt;")</f>
        <v>&lt;fieldworkers&gt;Jenny Ladefoged, Peter Ladefoged, Alice Turk, Kevin Hind&lt;/fieldworkers&gt;</v>
      </c>
      <c r="J71" s="1" t="str">
        <f>CONCATENATE("&lt;origin&gt;",'Raw Metadata'!T72,"&lt;/origin&gt;")</f>
        <v>&lt;origin&gt;Speaker from Bernera, Scotland&lt;/origin&gt;</v>
      </c>
      <c r="K71" s="1" t="str">
        <f>CONCATENATE("&lt;speakers&gt;",'Raw Metadata'!V72,"&lt;/speakers&gt;")</f>
        <v>&lt;speakers&gt;Mary Macdonald (II)&lt;/speakers&gt;</v>
      </c>
      <c r="L71" s="1" t="str">
        <f>CONCATENATE("&lt;filename_audio&gt;",'Raw Metadata'!B72,"&lt;/filename_audio&gt;")</f>
        <v>&lt;filename_audio&gt;gla_word-list_1997_69&lt;/filename_audio&gt;</v>
      </c>
      <c r="M71" s="1" t="str">
        <f>CONCATENATE("&lt;filename_wav&gt;",'Raw Metadata'!C72,"&lt;/filename_wav&gt;")</f>
        <v>&lt;filename_wav&gt;gla_word-list_1997_69.wav&lt;/filename_wav&gt;</v>
      </c>
      <c r="N71" s="1" t="str">
        <f>CONCATENATE("&lt;filename_mp3&gt;",'Raw Metadata'!D72,"&lt;/filename_mp3&gt;")</f>
        <v>&lt;filename_mp3&gt;gla_word-list_1997_69.mp3&lt;/filename_mp3&gt;</v>
      </c>
      <c r="O71" s="1" t="str">
        <f>CONCATENATE("&lt;wav_quality&gt;",'Raw Metadata'!W72,"&lt;/wav_quality&gt;")</f>
        <v>&lt;wav_quality&gt;44.1 kHz, 16-bit sound depth (bit rate=705 kbps)&lt;/wav_quality&gt;</v>
      </c>
      <c r="P71" s="1" t="str">
        <f>CONCATENATE("&lt;mp3_quality&gt;",'Raw Metadata'!X72,"&lt;/mp3_quality&gt;")</f>
        <v>&lt;mp3_quality&gt;56 kbps&lt;/mp3_quality&gt;</v>
      </c>
      <c r="Q71" s="1" t="str">
        <f>CONCATENATE("&lt;original_medium&gt;",'Raw Metadata'!Y72,"&lt;/original_medium&gt;")</f>
        <v>&lt;original_medium&gt;DAT tape, 48 kHz&lt;/original_medium&gt;</v>
      </c>
      <c r="R71" s="1" t="str">
        <f>CONCATENATE("&lt;wordlist&gt;",'Raw Metadata'!E72,"&lt;/wordlist&gt;")</f>
        <v>&lt;wordlist&gt;gla_word-list_1997_01.html&lt;/wordlist&gt;</v>
      </c>
      <c r="S71" s="1" t="str">
        <f>CONCATENATE("&lt;wordlist_entries&gt;",'Raw Metadata'!F72,"&lt;/wordlist_entries&gt;")</f>
        <v>&lt;wordlist_entries&gt;201 - 237&lt;/wordlist_entries&gt;</v>
      </c>
      <c r="T71" s="1" t="str">
        <f>CONCATENATE("&lt;image_tif&gt;",'Raw Metadata'!I72,"&lt;/image_tif&gt;")</f>
        <v>&lt;image_tif&gt;gla_word-list_1997_06.tif&lt;/image_tif&gt;</v>
      </c>
      <c r="U71" s="1" t="str">
        <f>CONCATENATE("&lt;image_tif2&gt;",'Raw Metadata'!J72,"&lt;/image_tif2&gt;")</f>
        <v>&lt;image_tif2&gt;&lt;/image_tif2&gt;</v>
      </c>
      <c r="V71" s="1" t="str">
        <f>CONCATENATE("&lt;image_jpg&gt;",'Raw Metadata'!G72,"&lt;/image_jpg&gt;")</f>
        <v>&lt;image_jpg&gt;gla_word-list_1997_06.jpg&lt;/image_jpg&gt;</v>
      </c>
      <c r="W71" s="1" t="str">
        <f>CONCATENATE("&lt;image_jpg2&gt;",'Raw Metadata'!H72,"&lt;/image_jpg2&gt;")</f>
        <v>&lt;image_jpg2&gt;&lt;/image_jpg2&gt;</v>
      </c>
      <c r="X71" s="1" t="str">
        <f>CONCATENATE("&lt;tif_quality&gt;",'Raw Metadata'!K72,"&lt;/tif_quality&gt;")</f>
        <v>&lt;tif_quality&gt;300 dpi&lt;/tif_quality&gt;</v>
      </c>
      <c r="Y71" s="1" t="str">
        <f>CONCATENATE("&lt;jpg_quality&gt;",'Raw Metadata'!L72,"&lt;/jpg_quality&gt;")</f>
        <v>&lt;jpg_quality&gt;300 dpi&lt;/jpg_quality&gt;</v>
      </c>
      <c r="Z71" s="1" t="str">
        <f>CONCATENATE("&lt;details&gt;",'Raw Metadata'!M72,"&lt;/details&gt;")</f>
        <v>&lt;details&gt;gla_record_details.html#69&lt;/details&gt;</v>
      </c>
      <c r="AA71" s="1" t="str">
        <f>CONCATENATE("&lt;rights&gt;",'Raw Metadata'!Z72,"&lt;/rights&gt;")</f>
        <v>&lt;rights&gt;This work is licensed under a Creative Commons license, available for viewing at http://creativecommons.org/licenses/by-nc/2.0/&lt;/rights&gt;</v>
      </c>
      <c r="AB71" s="1" t="str">
        <f>CONCATENATE("&lt;wordlist_no_repetition&gt;",'Raw Metadata'!AB72,"&lt;/wordlist_no_repetition&gt;")</f>
        <v>&lt;wordlist_no_repetition&gt;&lt;/wordlist_no_repetition&gt;</v>
      </c>
      <c r="AC71" s="1" t="str">
        <f>CONCATENATE("&lt;link_within_wordlist&gt;",'Raw Metadata'!AD72,"&lt;/link_within_wordlist&gt;")</f>
        <v>&lt;link_within_wordlist&gt;gla_word-list_1997_01.html#201&lt;/link_within_wordlist&gt;</v>
      </c>
      <c r="AD71" s="1" t="s">
        <v>63</v>
      </c>
    </row>
    <row r="72" spans="1:30" ht="17.25">
      <c r="A72" s="1" t="s">
        <v>62</v>
      </c>
      <c r="B72" s="1" t="str">
        <f>CONCATENATE("&lt;entry&gt;",'Raw Metadata'!A73,"&lt;/entry&gt;")</f>
        <v>&lt;entry&gt;70&lt;/entry&gt;</v>
      </c>
      <c r="C72" s="1" t="str">
        <f>CONCATENATE("&lt;lang_name&gt;",'Raw Metadata'!N73,"&lt;/lang_name&gt;")</f>
        <v>&lt;lang_name&gt;Gaelic, Scottish&lt;/lang_name&gt;</v>
      </c>
      <c r="D72" s="1" t="str">
        <f>CONCATENATE("&lt;dialect&gt;",'Raw Metadata'!U73,"&lt;/dialect&gt;")</f>
        <v>&lt;dialect&gt;Great Bernera dialect&lt;/dialect&gt;</v>
      </c>
      <c r="E72" s="1" t="str">
        <f>CONCATENATE("&lt;sil_code&gt;",'Raw Metadata'!O73,"&lt;/sil_code&gt;")</f>
        <v>&lt;sil_code&gt;gla&lt;/sil_code&gt;</v>
      </c>
      <c r="F72" s="1" t="str">
        <f>CONCATENATE("&lt;content&gt;",'Raw Metadata'!P73,"&lt;/content&gt;")</f>
        <v>&lt;content&gt;Word List&lt;/content&gt;</v>
      </c>
      <c r="G72" s="1" t="str">
        <f>CONCATENATE("&lt;recording_location&gt;",'Raw Metadata'!Q73,"&lt;/recording_location&gt;")</f>
        <v>&lt;recording_location&gt;Great Bernera, Lewis, Outer Hebrides, Scotland&lt;/recording_location&gt;</v>
      </c>
      <c r="H72" s="1" t="str">
        <f>CONCATENATE("&lt;recording_date&gt;",'Raw Metadata'!R73,"&lt;/recording_date&gt;")</f>
        <v>&lt;recording_date&gt;7 February, 1996&lt;/recording_date&gt;</v>
      </c>
      <c r="I72" s="1" t="str">
        <f>CONCATENATE("&lt;fieldworkers&gt;",'Raw Metadata'!S73,"&lt;/fieldworkers&gt;")</f>
        <v>&lt;fieldworkers&gt;Jenny Ladefoged, Peter Ladefoged, Alice Turk, Kevin Hind&lt;/fieldworkers&gt;</v>
      </c>
      <c r="J72" s="1" t="str">
        <f>CONCATENATE("&lt;origin&gt;",'Raw Metadata'!T73,"&lt;/origin&gt;")</f>
        <v>&lt;origin&gt;Speaker from Bernera, Scotland&lt;/origin&gt;</v>
      </c>
      <c r="K72" s="1" t="str">
        <f>CONCATENATE("&lt;speakers&gt;",'Raw Metadata'!V73,"&lt;/speakers&gt;")</f>
        <v>&lt;speakers&gt;Mary Macdonald (II)&lt;/speakers&gt;</v>
      </c>
      <c r="L72" s="1" t="str">
        <f>CONCATENATE("&lt;filename_audio&gt;",'Raw Metadata'!B73,"&lt;/filename_audio&gt;")</f>
        <v>&lt;filename_audio&gt;gla_word-list_1997_70&lt;/filename_audio&gt;</v>
      </c>
      <c r="M72" s="1" t="str">
        <f>CONCATENATE("&lt;filename_wav&gt;",'Raw Metadata'!C73,"&lt;/filename_wav&gt;")</f>
        <v>&lt;filename_wav&gt;gla_word-list_1997_70.wav&lt;/filename_wav&gt;</v>
      </c>
      <c r="N72" s="1" t="str">
        <f>CONCATENATE("&lt;filename_mp3&gt;",'Raw Metadata'!D73,"&lt;/filename_mp3&gt;")</f>
        <v>&lt;filename_mp3&gt;gla_word-list_1997_70.mp3&lt;/filename_mp3&gt;</v>
      </c>
      <c r="O72" s="1" t="str">
        <f>CONCATENATE("&lt;wav_quality&gt;",'Raw Metadata'!W73,"&lt;/wav_quality&gt;")</f>
        <v>&lt;wav_quality&gt;44.1 kHz, 16-bit sound depth (bit rate=705 kbps)&lt;/wav_quality&gt;</v>
      </c>
      <c r="P72" s="1" t="str">
        <f>CONCATENATE("&lt;mp3_quality&gt;",'Raw Metadata'!X73,"&lt;/mp3_quality&gt;")</f>
        <v>&lt;mp3_quality&gt;56 kbps&lt;/mp3_quality&gt;</v>
      </c>
      <c r="Q72" s="1" t="str">
        <f>CONCATENATE("&lt;original_medium&gt;",'Raw Metadata'!Y73,"&lt;/original_medium&gt;")</f>
        <v>&lt;original_medium&gt;DAT tape, 48 kHz&lt;/original_medium&gt;</v>
      </c>
      <c r="R72" s="1" t="str">
        <f>CONCATENATE("&lt;wordlist&gt;",'Raw Metadata'!E73,"&lt;/wordlist&gt;")</f>
        <v>&lt;wordlist&gt;gla_word-list_1997_01.html&lt;/wordlist&gt;</v>
      </c>
      <c r="S72" s="1" t="str">
        <f>CONCATENATE("&lt;wordlist_entries&gt;",'Raw Metadata'!F73,"&lt;/wordlist_entries&gt;")</f>
        <v>&lt;wordlist_entries&gt;238 - 268&lt;/wordlist_entries&gt;</v>
      </c>
      <c r="T72" s="1" t="str">
        <f>CONCATENATE("&lt;image_tif&gt;",'Raw Metadata'!I73,"&lt;/image_tif&gt;")</f>
        <v>&lt;image_tif&gt;gla_word-list_1997_07.tif&lt;/image_tif&gt;</v>
      </c>
      <c r="U72" s="1" t="str">
        <f>CONCATENATE("&lt;image_tif2&gt;",'Raw Metadata'!J73,"&lt;/image_tif2&gt;")</f>
        <v>&lt;image_tif2&gt;&lt;/image_tif2&gt;</v>
      </c>
      <c r="V72" s="1" t="str">
        <f>CONCATENATE("&lt;image_jpg&gt;",'Raw Metadata'!G73,"&lt;/image_jpg&gt;")</f>
        <v>&lt;image_jpg&gt;gla_word-list_1997_07.jpg&lt;/image_jpg&gt;</v>
      </c>
      <c r="W72" s="1" t="str">
        <f>CONCATENATE("&lt;image_jpg2&gt;",'Raw Metadata'!H73,"&lt;/image_jpg2&gt;")</f>
        <v>&lt;image_jpg2&gt;&lt;/image_jpg2&gt;</v>
      </c>
      <c r="X72" s="1" t="str">
        <f>CONCATENATE("&lt;tif_quality&gt;",'Raw Metadata'!K73,"&lt;/tif_quality&gt;")</f>
        <v>&lt;tif_quality&gt;300 dpi&lt;/tif_quality&gt;</v>
      </c>
      <c r="Y72" s="1" t="str">
        <f>CONCATENATE("&lt;jpg_quality&gt;",'Raw Metadata'!L73,"&lt;/jpg_quality&gt;")</f>
        <v>&lt;jpg_quality&gt;300 dpi&lt;/jpg_quality&gt;</v>
      </c>
      <c r="Z72" s="1" t="str">
        <f>CONCATENATE("&lt;details&gt;",'Raw Metadata'!M73,"&lt;/details&gt;")</f>
        <v>&lt;details&gt;gla_record_details.html#70&lt;/details&gt;</v>
      </c>
      <c r="AA72" s="1" t="str">
        <f>CONCATENATE("&lt;rights&gt;",'Raw Metadata'!Z73,"&lt;/rights&gt;")</f>
        <v>&lt;rights&gt;This work is licensed under a Creative Commons license, available for viewing at http://creativecommons.org/licenses/by-nc/2.0/&lt;/rights&gt;</v>
      </c>
      <c r="AB72" s="1" t="str">
        <f>CONCATENATE("&lt;wordlist_no_repetition&gt;",'Raw Metadata'!AB73,"&lt;/wordlist_no_repetition&gt;")</f>
        <v>&lt;wordlist_no_repetition&gt;&lt;/wordlist_no_repetition&gt;</v>
      </c>
      <c r="AC72" s="1" t="str">
        <f>CONCATENATE("&lt;link_within_wordlist&gt;",'Raw Metadata'!AD73,"&lt;/link_within_wordlist&gt;")</f>
        <v>&lt;link_within_wordlist&gt;gla_word-list_1997_01.html#238&lt;/link_within_wordlist&gt;</v>
      </c>
      <c r="AD72" s="1" t="s">
        <v>63</v>
      </c>
    </row>
    <row r="73" spans="1:30" ht="17.25">
      <c r="A73" s="1" t="s">
        <v>62</v>
      </c>
      <c r="B73" s="1" t="str">
        <f>CONCATENATE("&lt;entry&gt;",'Raw Metadata'!A74,"&lt;/entry&gt;")</f>
        <v>&lt;entry&gt;71&lt;/entry&gt;</v>
      </c>
      <c r="C73" s="1" t="str">
        <f>CONCATENATE("&lt;lang_name&gt;",'Raw Metadata'!N74,"&lt;/lang_name&gt;")</f>
        <v>&lt;lang_name&gt;Gaelic, Scottish&lt;/lang_name&gt;</v>
      </c>
      <c r="D73" s="1" t="str">
        <f>CONCATENATE("&lt;dialect&gt;",'Raw Metadata'!U74,"&lt;/dialect&gt;")</f>
        <v>&lt;dialect&gt;Great Bernera dialect&lt;/dialect&gt;</v>
      </c>
      <c r="E73" s="1" t="str">
        <f>CONCATENATE("&lt;sil_code&gt;",'Raw Metadata'!O74,"&lt;/sil_code&gt;")</f>
        <v>&lt;sil_code&gt;gla&lt;/sil_code&gt;</v>
      </c>
      <c r="F73" s="1" t="str">
        <f>CONCATENATE("&lt;content&gt;",'Raw Metadata'!P74,"&lt;/content&gt;")</f>
        <v>&lt;content&gt;Word List&lt;/content&gt;</v>
      </c>
      <c r="G73" s="1" t="str">
        <f>CONCATENATE("&lt;recording_location&gt;",'Raw Metadata'!Q74,"&lt;/recording_location&gt;")</f>
        <v>&lt;recording_location&gt;Great Bernera, Lewis, Outer Hebrides, Scotland&lt;/recording_location&gt;</v>
      </c>
      <c r="H73" s="1" t="str">
        <f>CONCATENATE("&lt;recording_date&gt;",'Raw Metadata'!R74,"&lt;/recording_date&gt;")</f>
        <v>&lt;recording_date&gt;7 February, 1996&lt;/recording_date&gt;</v>
      </c>
      <c r="I73" s="1" t="str">
        <f>CONCATENATE("&lt;fieldworkers&gt;",'Raw Metadata'!S74,"&lt;/fieldworkers&gt;")</f>
        <v>&lt;fieldworkers&gt;Jenny Ladefoged, Peter Ladefoged, Alice Turk, Kevin Hind&lt;/fieldworkers&gt;</v>
      </c>
      <c r="J73" s="1" t="str">
        <f>CONCATENATE("&lt;origin&gt;",'Raw Metadata'!T74,"&lt;/origin&gt;")</f>
        <v>&lt;origin&gt;Speaker from Bernera, Scotland&lt;/origin&gt;</v>
      </c>
      <c r="K73" s="1" t="str">
        <f>CONCATENATE("&lt;speakers&gt;",'Raw Metadata'!V74,"&lt;/speakers&gt;")</f>
        <v>&lt;speakers&gt;John Grant Maciver&lt;/speakers&gt;</v>
      </c>
      <c r="L73" s="1" t="str">
        <f>CONCATENATE("&lt;filename_audio&gt;",'Raw Metadata'!B74,"&lt;/filename_audio&gt;")</f>
        <v>&lt;filename_audio&gt;gla_word-list_1997_71&lt;/filename_audio&gt;</v>
      </c>
      <c r="M73" s="1" t="str">
        <f>CONCATENATE("&lt;filename_wav&gt;",'Raw Metadata'!C74,"&lt;/filename_wav&gt;")</f>
        <v>&lt;filename_wav&gt;gla_word-list_1997_71.wav&lt;/filename_wav&gt;</v>
      </c>
      <c r="N73" s="1" t="str">
        <f>CONCATENATE("&lt;filename_mp3&gt;",'Raw Metadata'!D74,"&lt;/filename_mp3&gt;")</f>
        <v>&lt;filename_mp3&gt;gla_word-list_1997_71.mp3&lt;/filename_mp3&gt;</v>
      </c>
      <c r="O73" s="1" t="str">
        <f>CONCATENATE("&lt;wav_quality&gt;",'Raw Metadata'!W74,"&lt;/wav_quality&gt;")</f>
        <v>&lt;wav_quality&gt;44.1 kHz, 16-bit sound depth (bit rate=705 kbps)&lt;/wav_quality&gt;</v>
      </c>
      <c r="P73" s="1" t="str">
        <f>CONCATENATE("&lt;mp3_quality&gt;",'Raw Metadata'!X74,"&lt;/mp3_quality&gt;")</f>
        <v>&lt;mp3_quality&gt;56 kbps&lt;/mp3_quality&gt;</v>
      </c>
      <c r="Q73" s="1" t="str">
        <f>CONCATENATE("&lt;original_medium&gt;",'Raw Metadata'!Y74,"&lt;/original_medium&gt;")</f>
        <v>&lt;original_medium&gt;DAT tape, 48 kHz&lt;/original_medium&gt;</v>
      </c>
      <c r="R73" s="1" t="str">
        <f>CONCATENATE("&lt;wordlist&gt;",'Raw Metadata'!E74,"&lt;/wordlist&gt;")</f>
        <v>&lt;wordlist&gt;gla_word-list_1997_01.html&lt;/wordlist&gt;</v>
      </c>
      <c r="S73" s="1" t="str">
        <f>CONCATENATE("&lt;wordlist_entries&gt;",'Raw Metadata'!F74,"&lt;/wordlist_entries&gt;")</f>
        <v>&lt;wordlist_entries&gt;1 - 38&lt;/wordlist_entries&gt;</v>
      </c>
      <c r="T73" s="1" t="str">
        <f>CONCATENATE("&lt;image_tif&gt;",'Raw Metadata'!I74,"&lt;/image_tif&gt;")</f>
        <v>&lt;image_tif&gt;gla_word-list_1997_01.tif&lt;/image_tif&gt;</v>
      </c>
      <c r="U73" s="1" t="str">
        <f>CONCATENATE("&lt;image_tif2&gt;",'Raw Metadata'!J74,"&lt;/image_tif2&gt;")</f>
        <v>&lt;image_tif2&gt;&lt;/image_tif2&gt;</v>
      </c>
      <c r="V73" s="1" t="str">
        <f>CONCATENATE("&lt;image_jpg&gt;",'Raw Metadata'!G74,"&lt;/image_jpg&gt;")</f>
        <v>&lt;image_jpg&gt;gla_word-list_1997_01.jpg&lt;/image_jpg&gt;</v>
      </c>
      <c r="W73" s="1" t="str">
        <f>CONCATENATE("&lt;image_jpg2&gt;",'Raw Metadata'!H74,"&lt;/image_jpg2&gt;")</f>
        <v>&lt;image_jpg2&gt;&lt;/image_jpg2&gt;</v>
      </c>
      <c r="X73" s="1" t="str">
        <f>CONCATENATE("&lt;tif_quality&gt;",'Raw Metadata'!K74,"&lt;/tif_quality&gt;")</f>
        <v>&lt;tif_quality&gt;300 dpi&lt;/tif_quality&gt;</v>
      </c>
      <c r="Y73" s="1" t="str">
        <f>CONCATENATE("&lt;jpg_quality&gt;",'Raw Metadata'!L74,"&lt;/jpg_quality&gt;")</f>
        <v>&lt;jpg_quality&gt;300 dpi&lt;/jpg_quality&gt;</v>
      </c>
      <c r="Z73" s="1" t="str">
        <f>CONCATENATE("&lt;details&gt;",'Raw Metadata'!M74,"&lt;/details&gt;")</f>
        <v>&lt;details&gt;gla_record_details.html#71&lt;/details&gt;</v>
      </c>
      <c r="AA73" s="1" t="str">
        <f>CONCATENATE("&lt;rights&gt;",'Raw Metadata'!Z74,"&lt;/rights&gt;")</f>
        <v>&lt;rights&gt;This work is licensed under a Creative Commons license, available for viewing at http://creativecommons.org/licenses/by-nc/2.0/&lt;/rights&gt;</v>
      </c>
      <c r="AB73" s="1" t="str">
        <f>CONCATENATE("&lt;wordlist_no_repetition&gt;",'Raw Metadata'!AB74,"&lt;/wordlist_no_repetition&gt;")</f>
        <v>&lt;wordlist_no_repetition&gt;gla_word-list_1997_01.jpg&lt;/wordlist_no_repetition&gt;</v>
      </c>
      <c r="AC73" s="1" t="str">
        <f>CONCATENATE("&lt;link_within_wordlist&gt;",'Raw Metadata'!AD74,"&lt;/link_within_wordlist&gt;")</f>
        <v>&lt;link_within_wordlist&gt;gla_word-list_1997_01.html#1&lt;/link_within_wordlist&gt;</v>
      </c>
      <c r="AD73" s="1" t="s">
        <v>63</v>
      </c>
    </row>
    <row r="74" spans="1:30" ht="17.25">
      <c r="A74" s="1" t="s">
        <v>62</v>
      </c>
      <c r="B74" s="1" t="str">
        <f>CONCATENATE("&lt;entry&gt;",'Raw Metadata'!A75,"&lt;/entry&gt;")</f>
        <v>&lt;entry&gt;72&lt;/entry&gt;</v>
      </c>
      <c r="C74" s="1" t="str">
        <f>CONCATENATE("&lt;lang_name&gt;",'Raw Metadata'!N75,"&lt;/lang_name&gt;")</f>
        <v>&lt;lang_name&gt;Gaelic, Scottish&lt;/lang_name&gt;</v>
      </c>
      <c r="D74" s="1" t="str">
        <f>CONCATENATE("&lt;dialect&gt;",'Raw Metadata'!U75,"&lt;/dialect&gt;")</f>
        <v>&lt;dialect&gt;Great Bernera dialect&lt;/dialect&gt;</v>
      </c>
      <c r="E74" s="1" t="str">
        <f>CONCATENATE("&lt;sil_code&gt;",'Raw Metadata'!O75,"&lt;/sil_code&gt;")</f>
        <v>&lt;sil_code&gt;gla&lt;/sil_code&gt;</v>
      </c>
      <c r="F74" s="1" t="str">
        <f>CONCATENATE("&lt;content&gt;",'Raw Metadata'!P75,"&lt;/content&gt;")</f>
        <v>&lt;content&gt;Word List&lt;/content&gt;</v>
      </c>
      <c r="G74" s="1" t="str">
        <f>CONCATENATE("&lt;recording_location&gt;",'Raw Metadata'!Q75,"&lt;/recording_location&gt;")</f>
        <v>&lt;recording_location&gt;Great Bernera, Lewis, Outer Hebrides, Scotland&lt;/recording_location&gt;</v>
      </c>
      <c r="H74" s="1" t="str">
        <f>CONCATENATE("&lt;recording_date&gt;",'Raw Metadata'!R75,"&lt;/recording_date&gt;")</f>
        <v>&lt;recording_date&gt;7 February, 1996&lt;/recording_date&gt;</v>
      </c>
      <c r="I74" s="1" t="str">
        <f>CONCATENATE("&lt;fieldworkers&gt;",'Raw Metadata'!S75,"&lt;/fieldworkers&gt;")</f>
        <v>&lt;fieldworkers&gt;Jenny Ladefoged, Peter Ladefoged, Alice Turk, Kevin Hind&lt;/fieldworkers&gt;</v>
      </c>
      <c r="J74" s="1" t="str">
        <f>CONCATENATE("&lt;origin&gt;",'Raw Metadata'!T75,"&lt;/origin&gt;")</f>
        <v>&lt;origin&gt;Speaker from Bernera, Scotland&lt;/origin&gt;</v>
      </c>
      <c r="K74" s="1" t="str">
        <f>CONCATENATE("&lt;speakers&gt;",'Raw Metadata'!V75,"&lt;/speakers&gt;")</f>
        <v>&lt;speakers&gt;John Grant Maciver&lt;/speakers&gt;</v>
      </c>
      <c r="L74" s="1" t="str">
        <f>CONCATENATE("&lt;filename_audio&gt;",'Raw Metadata'!B75,"&lt;/filename_audio&gt;")</f>
        <v>&lt;filename_audio&gt;gla_word-list_1997_72&lt;/filename_audio&gt;</v>
      </c>
      <c r="M74" s="1" t="str">
        <f>CONCATENATE("&lt;filename_wav&gt;",'Raw Metadata'!C75,"&lt;/filename_wav&gt;")</f>
        <v>&lt;filename_wav&gt;gla_word-list_1997_72.wav&lt;/filename_wav&gt;</v>
      </c>
      <c r="N74" s="1" t="str">
        <f>CONCATENATE("&lt;filename_mp3&gt;",'Raw Metadata'!D75,"&lt;/filename_mp3&gt;")</f>
        <v>&lt;filename_mp3&gt;gla_word-list_1997_72.mp3&lt;/filename_mp3&gt;</v>
      </c>
      <c r="O74" s="1" t="str">
        <f>CONCATENATE("&lt;wav_quality&gt;",'Raw Metadata'!W75,"&lt;/wav_quality&gt;")</f>
        <v>&lt;wav_quality&gt;44.1 kHz, 16-bit sound depth (bit rate=705 kbps)&lt;/wav_quality&gt;</v>
      </c>
      <c r="P74" s="1" t="str">
        <f>CONCATENATE("&lt;mp3_quality&gt;",'Raw Metadata'!X75,"&lt;/mp3_quality&gt;")</f>
        <v>&lt;mp3_quality&gt;56 kbps&lt;/mp3_quality&gt;</v>
      </c>
      <c r="Q74" s="1" t="str">
        <f>CONCATENATE("&lt;original_medium&gt;",'Raw Metadata'!Y75,"&lt;/original_medium&gt;")</f>
        <v>&lt;original_medium&gt;DAT tape, 48 kHz&lt;/original_medium&gt;</v>
      </c>
      <c r="R74" s="1" t="str">
        <f>CONCATENATE("&lt;wordlist&gt;",'Raw Metadata'!E75,"&lt;/wordlist&gt;")</f>
        <v>&lt;wordlist&gt;gla_word-list_1997_01.html&lt;/wordlist&gt;</v>
      </c>
      <c r="S74" s="1" t="str">
        <f>CONCATENATE("&lt;wordlist_entries&gt;",'Raw Metadata'!F75,"&lt;/wordlist_entries&gt;")</f>
        <v>&lt;wordlist_entries&gt;39 - 80&lt;/wordlist_entries&gt;</v>
      </c>
      <c r="T74" s="1" t="str">
        <f>CONCATENATE("&lt;image_tif&gt;",'Raw Metadata'!I75,"&lt;/image_tif&gt;")</f>
        <v>&lt;image_tif&gt;gla_word-list_1997_02.tif&lt;/image_tif&gt;</v>
      </c>
      <c r="U74" s="1" t="str">
        <f>CONCATENATE("&lt;image_tif2&gt;",'Raw Metadata'!J75,"&lt;/image_tif2&gt;")</f>
        <v>&lt;image_tif2&gt;&lt;/image_tif2&gt;</v>
      </c>
      <c r="V74" s="1" t="str">
        <f>CONCATENATE("&lt;image_jpg&gt;",'Raw Metadata'!G75,"&lt;/image_jpg&gt;")</f>
        <v>&lt;image_jpg&gt;gla_word-list_1997_02.jpg&lt;/image_jpg&gt;</v>
      </c>
      <c r="W74" s="1" t="str">
        <f>CONCATENATE("&lt;image_jpg2&gt;",'Raw Metadata'!H75,"&lt;/image_jpg2&gt;")</f>
        <v>&lt;image_jpg2&gt;&lt;/image_jpg2&gt;</v>
      </c>
      <c r="X74" s="1" t="str">
        <f>CONCATENATE("&lt;tif_quality&gt;",'Raw Metadata'!K75,"&lt;/tif_quality&gt;")</f>
        <v>&lt;tif_quality&gt;300 dpi&lt;/tif_quality&gt;</v>
      </c>
      <c r="Y74" s="1" t="str">
        <f>CONCATENATE("&lt;jpg_quality&gt;",'Raw Metadata'!L75,"&lt;/jpg_quality&gt;")</f>
        <v>&lt;jpg_quality&gt;300 dpi&lt;/jpg_quality&gt;</v>
      </c>
      <c r="Z74" s="1" t="str">
        <f>CONCATENATE("&lt;details&gt;",'Raw Metadata'!M75,"&lt;/details&gt;")</f>
        <v>&lt;details&gt;gla_record_details.html#72&lt;/details&gt;</v>
      </c>
      <c r="AA74" s="1" t="str">
        <f>CONCATENATE("&lt;rights&gt;",'Raw Metadata'!Z75,"&lt;/rights&gt;")</f>
        <v>&lt;rights&gt;This work is licensed under a Creative Commons license, available for viewing at http://creativecommons.org/licenses/by-nc/2.0/&lt;/rights&gt;</v>
      </c>
      <c r="AB74" s="1" t="str">
        <f>CONCATENATE("&lt;wordlist_no_repetition&gt;",'Raw Metadata'!AB75,"&lt;/wordlist_no_repetition&gt;")</f>
        <v>&lt;wordlist_no_repetition&gt;&lt;/wordlist_no_repetition&gt;</v>
      </c>
      <c r="AC74" s="1" t="str">
        <f>CONCATENATE("&lt;link_within_wordlist&gt;",'Raw Metadata'!AD75,"&lt;/link_within_wordlist&gt;")</f>
        <v>&lt;link_within_wordlist&gt;gla_word-list_1997_01.html#39&lt;/link_within_wordlist&gt;</v>
      </c>
      <c r="AD74" s="1" t="s">
        <v>63</v>
      </c>
    </row>
    <row r="75" spans="1:30" ht="17.25">
      <c r="A75" s="1" t="s">
        <v>62</v>
      </c>
      <c r="B75" s="1" t="str">
        <f>CONCATENATE("&lt;entry&gt;",'Raw Metadata'!A76,"&lt;/entry&gt;")</f>
        <v>&lt;entry&gt;73&lt;/entry&gt;</v>
      </c>
      <c r="C75" s="1" t="str">
        <f>CONCATENATE("&lt;lang_name&gt;",'Raw Metadata'!N76,"&lt;/lang_name&gt;")</f>
        <v>&lt;lang_name&gt;Gaelic, Scottish&lt;/lang_name&gt;</v>
      </c>
      <c r="D75" s="1" t="str">
        <f>CONCATENATE("&lt;dialect&gt;",'Raw Metadata'!U76,"&lt;/dialect&gt;")</f>
        <v>&lt;dialect&gt;Great Bernera dialect&lt;/dialect&gt;</v>
      </c>
      <c r="E75" s="1" t="str">
        <f>CONCATENATE("&lt;sil_code&gt;",'Raw Metadata'!O76,"&lt;/sil_code&gt;")</f>
        <v>&lt;sil_code&gt;gla&lt;/sil_code&gt;</v>
      </c>
      <c r="F75" s="1" t="str">
        <f>CONCATENATE("&lt;content&gt;",'Raw Metadata'!P76,"&lt;/content&gt;")</f>
        <v>&lt;content&gt;Word List&lt;/content&gt;</v>
      </c>
      <c r="G75" s="1" t="str">
        <f>CONCATENATE("&lt;recording_location&gt;",'Raw Metadata'!Q76,"&lt;/recording_location&gt;")</f>
        <v>&lt;recording_location&gt;Great Bernera, Lewis, Outer Hebrides, Scotland&lt;/recording_location&gt;</v>
      </c>
      <c r="H75" s="1" t="str">
        <f>CONCATENATE("&lt;recording_date&gt;",'Raw Metadata'!R76,"&lt;/recording_date&gt;")</f>
        <v>&lt;recording_date&gt;7 February, 1996&lt;/recording_date&gt;</v>
      </c>
      <c r="I75" s="1" t="str">
        <f>CONCATENATE("&lt;fieldworkers&gt;",'Raw Metadata'!S76,"&lt;/fieldworkers&gt;")</f>
        <v>&lt;fieldworkers&gt;Jenny Ladefoged, Peter Ladefoged, Alice Turk, Kevin Hind&lt;/fieldworkers&gt;</v>
      </c>
      <c r="J75" s="1" t="str">
        <f>CONCATENATE("&lt;origin&gt;",'Raw Metadata'!T76,"&lt;/origin&gt;")</f>
        <v>&lt;origin&gt;Speaker from Bernera, Scotland&lt;/origin&gt;</v>
      </c>
      <c r="K75" s="1" t="str">
        <f>CONCATENATE("&lt;speakers&gt;",'Raw Metadata'!V76,"&lt;/speakers&gt;")</f>
        <v>&lt;speakers&gt;John Grant Maciver&lt;/speakers&gt;</v>
      </c>
      <c r="L75" s="1" t="str">
        <f>CONCATENATE("&lt;filename_audio&gt;",'Raw Metadata'!B76,"&lt;/filename_audio&gt;")</f>
        <v>&lt;filename_audio&gt;gla_word-list_1997_73&lt;/filename_audio&gt;</v>
      </c>
      <c r="M75" s="1" t="str">
        <f>CONCATENATE("&lt;filename_wav&gt;",'Raw Metadata'!C76,"&lt;/filename_wav&gt;")</f>
        <v>&lt;filename_wav&gt;gla_word-list_1997_73.wav&lt;/filename_wav&gt;</v>
      </c>
      <c r="N75" s="1" t="str">
        <f>CONCATENATE("&lt;filename_mp3&gt;",'Raw Metadata'!D76,"&lt;/filename_mp3&gt;")</f>
        <v>&lt;filename_mp3&gt;gla_word-list_1997_73.mp3&lt;/filename_mp3&gt;</v>
      </c>
      <c r="O75" s="1" t="str">
        <f>CONCATENATE("&lt;wav_quality&gt;",'Raw Metadata'!W76,"&lt;/wav_quality&gt;")</f>
        <v>&lt;wav_quality&gt;44.1 kHz, 16-bit sound depth (bit rate=705 kbps)&lt;/wav_quality&gt;</v>
      </c>
      <c r="P75" s="1" t="str">
        <f>CONCATENATE("&lt;mp3_quality&gt;",'Raw Metadata'!X76,"&lt;/mp3_quality&gt;")</f>
        <v>&lt;mp3_quality&gt;56 kbps&lt;/mp3_quality&gt;</v>
      </c>
      <c r="Q75" s="1" t="str">
        <f>CONCATENATE("&lt;original_medium&gt;",'Raw Metadata'!Y76,"&lt;/original_medium&gt;")</f>
        <v>&lt;original_medium&gt;DAT tape, 48 kHz&lt;/original_medium&gt;</v>
      </c>
      <c r="R75" s="1" t="str">
        <f>CONCATENATE("&lt;wordlist&gt;",'Raw Metadata'!E76,"&lt;/wordlist&gt;")</f>
        <v>&lt;wordlist&gt;gla_word-list_1997_01.html&lt;/wordlist&gt;</v>
      </c>
      <c r="S75" s="1" t="str">
        <f>CONCATENATE("&lt;wordlist_entries&gt;",'Raw Metadata'!F76,"&lt;/wordlist_entries&gt;")</f>
        <v>&lt;wordlist_entries&gt;81 - 121&lt;/wordlist_entries&gt;</v>
      </c>
      <c r="T75" s="1" t="str">
        <f>CONCATENATE("&lt;image_tif&gt;",'Raw Metadata'!I76,"&lt;/image_tif&gt;")</f>
        <v>&lt;image_tif&gt;gla_word-list_1997_03.tif&lt;/image_tif&gt;</v>
      </c>
      <c r="U75" s="1" t="str">
        <f>CONCATENATE("&lt;image_tif2&gt;",'Raw Metadata'!J76,"&lt;/image_tif2&gt;")</f>
        <v>&lt;image_tif2&gt;&lt;/image_tif2&gt;</v>
      </c>
      <c r="V75" s="1" t="str">
        <f>CONCATENATE("&lt;image_jpg&gt;",'Raw Metadata'!G76,"&lt;/image_jpg&gt;")</f>
        <v>&lt;image_jpg&gt;gla_word-list_1997_03.jpg&lt;/image_jpg&gt;</v>
      </c>
      <c r="W75" s="1" t="str">
        <f>CONCATENATE("&lt;image_jpg2&gt;",'Raw Metadata'!H76,"&lt;/image_jpg2&gt;")</f>
        <v>&lt;image_jpg2&gt;&lt;/image_jpg2&gt;</v>
      </c>
      <c r="X75" s="1" t="str">
        <f>CONCATENATE("&lt;tif_quality&gt;",'Raw Metadata'!K76,"&lt;/tif_quality&gt;")</f>
        <v>&lt;tif_quality&gt;300 dpi&lt;/tif_quality&gt;</v>
      </c>
      <c r="Y75" s="1" t="str">
        <f>CONCATENATE("&lt;jpg_quality&gt;",'Raw Metadata'!L76,"&lt;/jpg_quality&gt;")</f>
        <v>&lt;jpg_quality&gt;300 dpi&lt;/jpg_quality&gt;</v>
      </c>
      <c r="Z75" s="1" t="str">
        <f>CONCATENATE("&lt;details&gt;",'Raw Metadata'!M76,"&lt;/details&gt;")</f>
        <v>&lt;details&gt;gla_record_details.html#73&lt;/details&gt;</v>
      </c>
      <c r="AA75" s="1" t="str">
        <f>CONCATENATE("&lt;rights&gt;",'Raw Metadata'!Z76,"&lt;/rights&gt;")</f>
        <v>&lt;rights&gt;This work is licensed under a Creative Commons license, available for viewing at http://creativecommons.org/licenses/by-nc/2.0/&lt;/rights&gt;</v>
      </c>
      <c r="AB75" s="1" t="str">
        <f>CONCATENATE("&lt;wordlist_no_repetition&gt;",'Raw Metadata'!AB76,"&lt;/wordlist_no_repetition&gt;")</f>
        <v>&lt;wordlist_no_repetition&gt;&lt;/wordlist_no_repetition&gt;</v>
      </c>
      <c r="AC75" s="1" t="str">
        <f>CONCATENATE("&lt;link_within_wordlist&gt;",'Raw Metadata'!AD76,"&lt;/link_within_wordlist&gt;")</f>
        <v>&lt;link_within_wordlist&gt;gla_word-list_1997_01.html#81&lt;/link_within_wordlist&gt;</v>
      </c>
      <c r="AD75" s="1" t="s">
        <v>63</v>
      </c>
    </row>
    <row r="76" spans="1:30" ht="17.25">
      <c r="A76" s="1" t="s">
        <v>62</v>
      </c>
      <c r="B76" s="1" t="str">
        <f>CONCATENATE("&lt;entry&gt;",'Raw Metadata'!A77,"&lt;/entry&gt;")</f>
        <v>&lt;entry&gt;74&lt;/entry&gt;</v>
      </c>
      <c r="C76" s="1" t="str">
        <f>CONCATENATE("&lt;lang_name&gt;",'Raw Metadata'!N77,"&lt;/lang_name&gt;")</f>
        <v>&lt;lang_name&gt;Gaelic, Scottish&lt;/lang_name&gt;</v>
      </c>
      <c r="D76" s="1" t="str">
        <f>CONCATENATE("&lt;dialect&gt;",'Raw Metadata'!U77,"&lt;/dialect&gt;")</f>
        <v>&lt;dialect&gt;Great Bernera dialect&lt;/dialect&gt;</v>
      </c>
      <c r="E76" s="1" t="str">
        <f>CONCATENATE("&lt;sil_code&gt;",'Raw Metadata'!O77,"&lt;/sil_code&gt;")</f>
        <v>&lt;sil_code&gt;gla&lt;/sil_code&gt;</v>
      </c>
      <c r="F76" s="1" t="str">
        <f>CONCATENATE("&lt;content&gt;",'Raw Metadata'!P77,"&lt;/content&gt;")</f>
        <v>&lt;content&gt;Word List&lt;/content&gt;</v>
      </c>
      <c r="G76" s="1" t="str">
        <f>CONCATENATE("&lt;recording_location&gt;",'Raw Metadata'!Q77,"&lt;/recording_location&gt;")</f>
        <v>&lt;recording_location&gt;Great Bernera, Lewis, Outer Hebrides, Scotland&lt;/recording_location&gt;</v>
      </c>
      <c r="H76" s="1" t="str">
        <f>CONCATENATE("&lt;recording_date&gt;",'Raw Metadata'!R77,"&lt;/recording_date&gt;")</f>
        <v>&lt;recording_date&gt;7 February, 1996&lt;/recording_date&gt;</v>
      </c>
      <c r="I76" s="1" t="str">
        <f>CONCATENATE("&lt;fieldworkers&gt;",'Raw Metadata'!S77,"&lt;/fieldworkers&gt;")</f>
        <v>&lt;fieldworkers&gt;Jenny Ladefoged, Peter Ladefoged, Alice Turk, Kevin Hind&lt;/fieldworkers&gt;</v>
      </c>
      <c r="J76" s="1" t="str">
        <f>CONCATENATE("&lt;origin&gt;",'Raw Metadata'!T77,"&lt;/origin&gt;")</f>
        <v>&lt;origin&gt;Speaker from Bernera, Scotland&lt;/origin&gt;</v>
      </c>
      <c r="K76" s="1" t="str">
        <f>CONCATENATE("&lt;speakers&gt;",'Raw Metadata'!V77,"&lt;/speakers&gt;")</f>
        <v>&lt;speakers&gt;John Grant Maciver&lt;/speakers&gt;</v>
      </c>
      <c r="L76" s="1" t="str">
        <f>CONCATENATE("&lt;filename_audio&gt;",'Raw Metadata'!B77,"&lt;/filename_audio&gt;")</f>
        <v>&lt;filename_audio&gt;gla_word-list_1997_74&lt;/filename_audio&gt;</v>
      </c>
      <c r="M76" s="1" t="str">
        <f>CONCATENATE("&lt;filename_wav&gt;",'Raw Metadata'!C77,"&lt;/filename_wav&gt;")</f>
        <v>&lt;filename_wav&gt;gla_word-list_1997_74.wav&lt;/filename_wav&gt;</v>
      </c>
      <c r="N76" s="1" t="str">
        <f>CONCATENATE("&lt;filename_mp3&gt;",'Raw Metadata'!D77,"&lt;/filename_mp3&gt;")</f>
        <v>&lt;filename_mp3&gt;gla_word-list_1997_74.mp3&lt;/filename_mp3&gt;</v>
      </c>
      <c r="O76" s="1" t="str">
        <f>CONCATENATE("&lt;wav_quality&gt;",'Raw Metadata'!W77,"&lt;/wav_quality&gt;")</f>
        <v>&lt;wav_quality&gt;44.1 kHz, 16-bit sound depth (bit rate=705 kbps)&lt;/wav_quality&gt;</v>
      </c>
      <c r="P76" s="1" t="str">
        <f>CONCATENATE("&lt;mp3_quality&gt;",'Raw Metadata'!X77,"&lt;/mp3_quality&gt;")</f>
        <v>&lt;mp3_quality&gt;56 kbps&lt;/mp3_quality&gt;</v>
      </c>
      <c r="Q76" s="1" t="str">
        <f>CONCATENATE("&lt;original_medium&gt;",'Raw Metadata'!Y77,"&lt;/original_medium&gt;")</f>
        <v>&lt;original_medium&gt;DAT tape, 48 kHz&lt;/original_medium&gt;</v>
      </c>
      <c r="R76" s="1" t="str">
        <f>CONCATENATE("&lt;wordlist&gt;",'Raw Metadata'!E77,"&lt;/wordlist&gt;")</f>
        <v>&lt;wordlist&gt;gla_word-list_1997_01.html&lt;/wordlist&gt;</v>
      </c>
      <c r="S76" s="1" t="str">
        <f>CONCATENATE("&lt;wordlist_entries&gt;",'Raw Metadata'!F77,"&lt;/wordlist_entries&gt;")</f>
        <v>&lt;wordlist_entries&gt;122 - 160&lt;/wordlist_entries&gt;</v>
      </c>
      <c r="T76" s="1" t="str">
        <f>CONCATENATE("&lt;image_tif&gt;",'Raw Metadata'!I77,"&lt;/image_tif&gt;")</f>
        <v>&lt;image_tif&gt;gla_word-list_1997_04.tif&lt;/image_tif&gt;</v>
      </c>
      <c r="U76" s="1" t="str">
        <f>CONCATENATE("&lt;image_tif2&gt;",'Raw Metadata'!J77,"&lt;/image_tif2&gt;")</f>
        <v>&lt;image_tif2&gt;&lt;/image_tif2&gt;</v>
      </c>
      <c r="V76" s="1" t="str">
        <f>CONCATENATE("&lt;image_jpg&gt;",'Raw Metadata'!G77,"&lt;/image_jpg&gt;")</f>
        <v>&lt;image_jpg&gt;gla_word-list_1997_04.jpg&lt;/image_jpg&gt;</v>
      </c>
      <c r="W76" s="1" t="str">
        <f>CONCATENATE("&lt;image_jpg2&gt;",'Raw Metadata'!H77,"&lt;/image_jpg2&gt;")</f>
        <v>&lt;image_jpg2&gt;&lt;/image_jpg2&gt;</v>
      </c>
      <c r="X76" s="1" t="str">
        <f>CONCATENATE("&lt;tif_quality&gt;",'Raw Metadata'!K77,"&lt;/tif_quality&gt;")</f>
        <v>&lt;tif_quality&gt;300 dpi&lt;/tif_quality&gt;</v>
      </c>
      <c r="Y76" s="1" t="str">
        <f>CONCATENATE("&lt;jpg_quality&gt;",'Raw Metadata'!L77,"&lt;/jpg_quality&gt;")</f>
        <v>&lt;jpg_quality&gt;300 dpi&lt;/jpg_quality&gt;</v>
      </c>
      <c r="Z76" s="1" t="str">
        <f>CONCATENATE("&lt;details&gt;",'Raw Metadata'!M77,"&lt;/details&gt;")</f>
        <v>&lt;details&gt;gla_record_details.html#74&lt;/details&gt;</v>
      </c>
      <c r="AA76" s="1" t="str">
        <f>CONCATENATE("&lt;rights&gt;",'Raw Metadata'!Z77,"&lt;/rights&gt;")</f>
        <v>&lt;rights&gt;This work is licensed under a Creative Commons license, available for viewing at http://creativecommons.org/licenses/by-nc/2.0/&lt;/rights&gt;</v>
      </c>
      <c r="AB76" s="1" t="str">
        <f>CONCATENATE("&lt;wordlist_no_repetition&gt;",'Raw Metadata'!AB77,"&lt;/wordlist_no_repetition&gt;")</f>
        <v>&lt;wordlist_no_repetition&gt;&lt;/wordlist_no_repetition&gt;</v>
      </c>
      <c r="AC76" s="1" t="str">
        <f>CONCATENATE("&lt;link_within_wordlist&gt;",'Raw Metadata'!AD77,"&lt;/link_within_wordlist&gt;")</f>
        <v>&lt;link_within_wordlist&gt;gla_word-list_1997_01.html#122&lt;/link_within_wordlist&gt;</v>
      </c>
      <c r="AD76" s="1" t="s">
        <v>63</v>
      </c>
    </row>
    <row r="77" spans="1:30" ht="17.25">
      <c r="A77" s="1" t="s">
        <v>62</v>
      </c>
      <c r="B77" s="1" t="str">
        <f>CONCATENATE("&lt;entry&gt;",'Raw Metadata'!A78,"&lt;/entry&gt;")</f>
        <v>&lt;entry&gt;75&lt;/entry&gt;</v>
      </c>
      <c r="C77" s="1" t="str">
        <f>CONCATENATE("&lt;lang_name&gt;",'Raw Metadata'!N78,"&lt;/lang_name&gt;")</f>
        <v>&lt;lang_name&gt;Gaelic, Scottish&lt;/lang_name&gt;</v>
      </c>
      <c r="D77" s="1" t="str">
        <f>CONCATENATE("&lt;dialect&gt;",'Raw Metadata'!U78,"&lt;/dialect&gt;")</f>
        <v>&lt;dialect&gt;Great Bernera dialect&lt;/dialect&gt;</v>
      </c>
      <c r="E77" s="1" t="str">
        <f>CONCATENATE("&lt;sil_code&gt;",'Raw Metadata'!O78,"&lt;/sil_code&gt;")</f>
        <v>&lt;sil_code&gt;gla&lt;/sil_code&gt;</v>
      </c>
      <c r="F77" s="1" t="str">
        <f>CONCATENATE("&lt;content&gt;",'Raw Metadata'!P78,"&lt;/content&gt;")</f>
        <v>&lt;content&gt;Word List&lt;/content&gt;</v>
      </c>
      <c r="G77" s="1" t="str">
        <f>CONCATENATE("&lt;recording_location&gt;",'Raw Metadata'!Q78,"&lt;/recording_location&gt;")</f>
        <v>&lt;recording_location&gt;Great Bernera, Lewis, Outer Hebrides, Scotland&lt;/recording_location&gt;</v>
      </c>
      <c r="H77" s="1" t="str">
        <f>CONCATENATE("&lt;recording_date&gt;",'Raw Metadata'!R78,"&lt;/recording_date&gt;")</f>
        <v>&lt;recording_date&gt;7 February, 1996&lt;/recording_date&gt;</v>
      </c>
      <c r="I77" s="1" t="str">
        <f>CONCATENATE("&lt;fieldworkers&gt;",'Raw Metadata'!S78,"&lt;/fieldworkers&gt;")</f>
        <v>&lt;fieldworkers&gt;Jenny Ladefoged, Peter Ladefoged, Alice Turk, Kevin Hind&lt;/fieldworkers&gt;</v>
      </c>
      <c r="J77" s="1" t="str">
        <f>CONCATENATE("&lt;origin&gt;",'Raw Metadata'!T78,"&lt;/origin&gt;")</f>
        <v>&lt;origin&gt;Speaker from Bernera, Scotland&lt;/origin&gt;</v>
      </c>
      <c r="K77" s="1" t="str">
        <f>CONCATENATE("&lt;speakers&gt;",'Raw Metadata'!V78,"&lt;/speakers&gt;")</f>
        <v>&lt;speakers&gt;John Grant Maciver&lt;/speakers&gt;</v>
      </c>
      <c r="L77" s="1" t="str">
        <f>CONCATENATE("&lt;filename_audio&gt;",'Raw Metadata'!B78,"&lt;/filename_audio&gt;")</f>
        <v>&lt;filename_audio&gt;gla_word-list_1997_75&lt;/filename_audio&gt;</v>
      </c>
      <c r="M77" s="1" t="str">
        <f>CONCATENATE("&lt;filename_wav&gt;",'Raw Metadata'!C78,"&lt;/filename_wav&gt;")</f>
        <v>&lt;filename_wav&gt;gla_word-list_1997_75.wav&lt;/filename_wav&gt;</v>
      </c>
      <c r="N77" s="1" t="str">
        <f>CONCATENATE("&lt;filename_mp3&gt;",'Raw Metadata'!D78,"&lt;/filename_mp3&gt;")</f>
        <v>&lt;filename_mp3&gt;gla_word-list_1997_75.mp3&lt;/filename_mp3&gt;</v>
      </c>
      <c r="O77" s="1" t="str">
        <f>CONCATENATE("&lt;wav_quality&gt;",'Raw Metadata'!W78,"&lt;/wav_quality&gt;")</f>
        <v>&lt;wav_quality&gt;44.1 kHz, 16-bit sound depth (bit rate=705 kbps)&lt;/wav_quality&gt;</v>
      </c>
      <c r="P77" s="1" t="str">
        <f>CONCATENATE("&lt;mp3_quality&gt;",'Raw Metadata'!X78,"&lt;/mp3_quality&gt;")</f>
        <v>&lt;mp3_quality&gt;56 kbps&lt;/mp3_quality&gt;</v>
      </c>
      <c r="Q77" s="1" t="str">
        <f>CONCATENATE("&lt;original_medium&gt;",'Raw Metadata'!Y78,"&lt;/original_medium&gt;")</f>
        <v>&lt;original_medium&gt;DAT tape, 48 kHz&lt;/original_medium&gt;</v>
      </c>
      <c r="R77" s="1" t="str">
        <f>CONCATENATE("&lt;wordlist&gt;",'Raw Metadata'!E78,"&lt;/wordlist&gt;")</f>
        <v>&lt;wordlist&gt;gla_word-list_1997_01.html&lt;/wordlist&gt;</v>
      </c>
      <c r="S77" s="1" t="str">
        <f>CONCATENATE("&lt;wordlist_entries&gt;",'Raw Metadata'!F78,"&lt;/wordlist_entries&gt;")</f>
        <v>&lt;wordlist_entries&gt;161 - 200&lt;/wordlist_entries&gt;</v>
      </c>
      <c r="T77" s="1" t="str">
        <f>CONCATENATE("&lt;image_tif&gt;",'Raw Metadata'!I78,"&lt;/image_tif&gt;")</f>
        <v>&lt;image_tif&gt;gla_word-list_1997_05.tif&lt;/image_tif&gt;</v>
      </c>
      <c r="U77" s="1" t="str">
        <f>CONCATENATE("&lt;image_tif2&gt;",'Raw Metadata'!J78,"&lt;/image_tif2&gt;")</f>
        <v>&lt;image_tif2&gt;&lt;/image_tif2&gt;</v>
      </c>
      <c r="V77" s="1" t="str">
        <f>CONCATENATE("&lt;image_jpg&gt;",'Raw Metadata'!G78,"&lt;/image_jpg&gt;")</f>
        <v>&lt;image_jpg&gt;gla_word-list_1997_05.jpg&lt;/image_jpg&gt;</v>
      </c>
      <c r="W77" s="1" t="str">
        <f>CONCATENATE("&lt;image_jpg2&gt;",'Raw Metadata'!H78,"&lt;/image_jpg2&gt;")</f>
        <v>&lt;image_jpg2&gt;&lt;/image_jpg2&gt;</v>
      </c>
      <c r="X77" s="1" t="str">
        <f>CONCATENATE("&lt;tif_quality&gt;",'Raw Metadata'!K78,"&lt;/tif_quality&gt;")</f>
        <v>&lt;tif_quality&gt;300 dpi&lt;/tif_quality&gt;</v>
      </c>
      <c r="Y77" s="1" t="str">
        <f>CONCATENATE("&lt;jpg_quality&gt;",'Raw Metadata'!L78,"&lt;/jpg_quality&gt;")</f>
        <v>&lt;jpg_quality&gt;300 dpi&lt;/jpg_quality&gt;</v>
      </c>
      <c r="Z77" s="1" t="str">
        <f>CONCATENATE("&lt;details&gt;",'Raw Metadata'!M78,"&lt;/details&gt;")</f>
        <v>&lt;details&gt;gla_record_details.html#75&lt;/details&gt;</v>
      </c>
      <c r="AA77" s="1" t="str">
        <f>CONCATENATE("&lt;rights&gt;",'Raw Metadata'!Z78,"&lt;/rights&gt;")</f>
        <v>&lt;rights&gt;This work is licensed under a Creative Commons license, available for viewing at http://creativecommons.org/licenses/by-nc/2.0/&lt;/rights&gt;</v>
      </c>
      <c r="AB77" s="1" t="str">
        <f>CONCATENATE("&lt;wordlist_no_repetition&gt;",'Raw Metadata'!AB78,"&lt;/wordlist_no_repetition&gt;")</f>
        <v>&lt;wordlist_no_repetition&gt;&lt;/wordlist_no_repetition&gt;</v>
      </c>
      <c r="AC77" s="1" t="str">
        <f>CONCATENATE("&lt;link_within_wordlist&gt;",'Raw Metadata'!AD78,"&lt;/link_within_wordlist&gt;")</f>
        <v>&lt;link_within_wordlist&gt;gla_word-list_1997_01.html#161&lt;/link_within_wordlist&gt;</v>
      </c>
      <c r="AD77" s="1" t="s">
        <v>63</v>
      </c>
    </row>
    <row r="78" spans="1:30" ht="17.25">
      <c r="A78" s="1" t="s">
        <v>62</v>
      </c>
      <c r="B78" s="1" t="str">
        <f>CONCATENATE("&lt;entry&gt;",'Raw Metadata'!A79,"&lt;/entry&gt;")</f>
        <v>&lt;entry&gt;76&lt;/entry&gt;</v>
      </c>
      <c r="C78" s="1" t="str">
        <f>CONCATENATE("&lt;lang_name&gt;",'Raw Metadata'!N79,"&lt;/lang_name&gt;")</f>
        <v>&lt;lang_name&gt;Gaelic, Scottish&lt;/lang_name&gt;</v>
      </c>
      <c r="D78" s="1" t="str">
        <f>CONCATENATE("&lt;dialect&gt;",'Raw Metadata'!U79,"&lt;/dialect&gt;")</f>
        <v>&lt;dialect&gt;Great Bernera dialect&lt;/dialect&gt;</v>
      </c>
      <c r="E78" s="1" t="str">
        <f>CONCATENATE("&lt;sil_code&gt;",'Raw Metadata'!O79,"&lt;/sil_code&gt;")</f>
        <v>&lt;sil_code&gt;gla&lt;/sil_code&gt;</v>
      </c>
      <c r="F78" s="1" t="str">
        <f>CONCATENATE("&lt;content&gt;",'Raw Metadata'!P79,"&lt;/content&gt;")</f>
        <v>&lt;content&gt;Word List&lt;/content&gt;</v>
      </c>
      <c r="G78" s="1" t="str">
        <f>CONCATENATE("&lt;recording_location&gt;",'Raw Metadata'!Q79,"&lt;/recording_location&gt;")</f>
        <v>&lt;recording_location&gt;Great Bernera, Lewis, Outer Hebrides, Scotland&lt;/recording_location&gt;</v>
      </c>
      <c r="H78" s="1" t="str">
        <f>CONCATENATE("&lt;recording_date&gt;",'Raw Metadata'!R79,"&lt;/recording_date&gt;")</f>
        <v>&lt;recording_date&gt;7 February, 1996&lt;/recording_date&gt;</v>
      </c>
      <c r="I78" s="1" t="str">
        <f>CONCATENATE("&lt;fieldworkers&gt;",'Raw Metadata'!S79,"&lt;/fieldworkers&gt;")</f>
        <v>&lt;fieldworkers&gt;Jenny Ladefoged, Peter Ladefoged, Alice Turk, Kevin Hind&lt;/fieldworkers&gt;</v>
      </c>
      <c r="J78" s="1" t="str">
        <f>CONCATENATE("&lt;origin&gt;",'Raw Metadata'!T79,"&lt;/origin&gt;")</f>
        <v>&lt;origin&gt;Speaker from Bernera, Scotland&lt;/origin&gt;</v>
      </c>
      <c r="K78" s="1" t="str">
        <f>CONCATENATE("&lt;speakers&gt;",'Raw Metadata'!V79,"&lt;/speakers&gt;")</f>
        <v>&lt;speakers&gt;John Grant Maciver&lt;/speakers&gt;</v>
      </c>
      <c r="L78" s="1" t="str">
        <f>CONCATENATE("&lt;filename_audio&gt;",'Raw Metadata'!B79,"&lt;/filename_audio&gt;")</f>
        <v>&lt;filename_audio&gt;gla_word-list_1997_76&lt;/filename_audio&gt;</v>
      </c>
      <c r="M78" s="1" t="str">
        <f>CONCATENATE("&lt;filename_wav&gt;",'Raw Metadata'!C79,"&lt;/filename_wav&gt;")</f>
        <v>&lt;filename_wav&gt;gla_word-list_1997_76.wav&lt;/filename_wav&gt;</v>
      </c>
      <c r="N78" s="1" t="str">
        <f>CONCATENATE("&lt;filename_mp3&gt;",'Raw Metadata'!D79,"&lt;/filename_mp3&gt;")</f>
        <v>&lt;filename_mp3&gt;gla_word-list_1997_76.mp3&lt;/filename_mp3&gt;</v>
      </c>
      <c r="O78" s="1" t="str">
        <f>CONCATENATE("&lt;wav_quality&gt;",'Raw Metadata'!W79,"&lt;/wav_quality&gt;")</f>
        <v>&lt;wav_quality&gt;44.1 kHz, 16-bit sound depth (bit rate=705 kbps)&lt;/wav_quality&gt;</v>
      </c>
      <c r="P78" s="1" t="str">
        <f>CONCATENATE("&lt;mp3_quality&gt;",'Raw Metadata'!X79,"&lt;/mp3_quality&gt;")</f>
        <v>&lt;mp3_quality&gt;56 kbps&lt;/mp3_quality&gt;</v>
      </c>
      <c r="Q78" s="1" t="str">
        <f>CONCATENATE("&lt;original_medium&gt;",'Raw Metadata'!Y79,"&lt;/original_medium&gt;")</f>
        <v>&lt;original_medium&gt;DAT tape, 48 kHz&lt;/original_medium&gt;</v>
      </c>
      <c r="R78" s="1" t="str">
        <f>CONCATENATE("&lt;wordlist&gt;",'Raw Metadata'!E79,"&lt;/wordlist&gt;")</f>
        <v>&lt;wordlist&gt;gla_word-list_1997_01.html&lt;/wordlist&gt;</v>
      </c>
      <c r="S78" s="1" t="str">
        <f>CONCATENATE("&lt;wordlist_entries&gt;",'Raw Metadata'!F79,"&lt;/wordlist_entries&gt;")</f>
        <v>&lt;wordlist_entries&gt;201 - 237&lt;/wordlist_entries&gt;</v>
      </c>
      <c r="T78" s="1" t="str">
        <f>CONCATENATE("&lt;image_tif&gt;",'Raw Metadata'!I79,"&lt;/image_tif&gt;")</f>
        <v>&lt;image_tif&gt;gla_word-list_1997_06.tif&lt;/image_tif&gt;</v>
      </c>
      <c r="U78" s="1" t="str">
        <f>CONCATENATE("&lt;image_tif2&gt;",'Raw Metadata'!J79,"&lt;/image_tif2&gt;")</f>
        <v>&lt;image_tif2&gt;&lt;/image_tif2&gt;</v>
      </c>
      <c r="V78" s="1" t="str">
        <f>CONCATENATE("&lt;image_jpg&gt;",'Raw Metadata'!G79,"&lt;/image_jpg&gt;")</f>
        <v>&lt;image_jpg&gt;gla_word-list_1997_06.jpg&lt;/image_jpg&gt;</v>
      </c>
      <c r="W78" s="1" t="str">
        <f>CONCATENATE("&lt;image_jpg2&gt;",'Raw Metadata'!H79,"&lt;/image_jpg2&gt;")</f>
        <v>&lt;image_jpg2&gt;&lt;/image_jpg2&gt;</v>
      </c>
      <c r="X78" s="1" t="str">
        <f>CONCATENATE("&lt;tif_quality&gt;",'Raw Metadata'!K79,"&lt;/tif_quality&gt;")</f>
        <v>&lt;tif_quality&gt;300 dpi&lt;/tif_quality&gt;</v>
      </c>
      <c r="Y78" s="1" t="str">
        <f>CONCATENATE("&lt;jpg_quality&gt;",'Raw Metadata'!L79,"&lt;/jpg_quality&gt;")</f>
        <v>&lt;jpg_quality&gt;300 dpi&lt;/jpg_quality&gt;</v>
      </c>
      <c r="Z78" s="1" t="str">
        <f>CONCATENATE("&lt;details&gt;",'Raw Metadata'!M79,"&lt;/details&gt;")</f>
        <v>&lt;details&gt;gla_record_details.html#76&lt;/details&gt;</v>
      </c>
      <c r="AA78" s="1" t="str">
        <f>CONCATENATE("&lt;rights&gt;",'Raw Metadata'!Z79,"&lt;/rights&gt;")</f>
        <v>&lt;rights&gt;This work is licensed under a Creative Commons license, available for viewing at http://creativecommons.org/licenses/by-nc/2.0/&lt;/rights&gt;</v>
      </c>
      <c r="AB78" s="1" t="str">
        <f>CONCATENATE("&lt;wordlist_no_repetition&gt;",'Raw Metadata'!AB79,"&lt;/wordlist_no_repetition&gt;")</f>
        <v>&lt;wordlist_no_repetition&gt;&lt;/wordlist_no_repetition&gt;</v>
      </c>
      <c r="AC78" s="1" t="str">
        <f>CONCATENATE("&lt;link_within_wordlist&gt;",'Raw Metadata'!AD79,"&lt;/link_within_wordlist&gt;")</f>
        <v>&lt;link_within_wordlist&gt;gla_word-list_1997_01.html#201&lt;/link_within_wordlist&gt;</v>
      </c>
      <c r="AD78" s="1" t="s">
        <v>63</v>
      </c>
    </row>
    <row r="79" spans="1:30" ht="17.25">
      <c r="A79" s="1" t="s">
        <v>62</v>
      </c>
      <c r="B79" s="1" t="str">
        <f>CONCATENATE("&lt;entry&gt;",'Raw Metadata'!A80,"&lt;/entry&gt;")</f>
        <v>&lt;entry&gt;77&lt;/entry&gt;</v>
      </c>
      <c r="C79" s="1" t="str">
        <f>CONCATENATE("&lt;lang_name&gt;",'Raw Metadata'!N80,"&lt;/lang_name&gt;")</f>
        <v>&lt;lang_name&gt;Gaelic, Scottish&lt;/lang_name&gt;</v>
      </c>
      <c r="D79" s="1" t="str">
        <f>CONCATENATE("&lt;dialect&gt;",'Raw Metadata'!U80,"&lt;/dialect&gt;")</f>
        <v>&lt;dialect&gt;Great Bernera dialect&lt;/dialect&gt;</v>
      </c>
      <c r="E79" s="1" t="str">
        <f>CONCATENATE("&lt;sil_code&gt;",'Raw Metadata'!O80,"&lt;/sil_code&gt;")</f>
        <v>&lt;sil_code&gt;gla&lt;/sil_code&gt;</v>
      </c>
      <c r="F79" s="1" t="str">
        <f>CONCATENATE("&lt;content&gt;",'Raw Metadata'!P80,"&lt;/content&gt;")</f>
        <v>&lt;content&gt;Word List&lt;/content&gt;</v>
      </c>
      <c r="G79" s="1" t="str">
        <f>CONCATENATE("&lt;recording_location&gt;",'Raw Metadata'!Q80,"&lt;/recording_location&gt;")</f>
        <v>&lt;recording_location&gt;Great Bernera, Lewis, Outer Hebrides, Scotland&lt;/recording_location&gt;</v>
      </c>
      <c r="H79" s="1" t="str">
        <f>CONCATENATE("&lt;recording_date&gt;",'Raw Metadata'!R80,"&lt;/recording_date&gt;")</f>
        <v>&lt;recording_date&gt;7 February, 1996&lt;/recording_date&gt;</v>
      </c>
      <c r="I79" s="1" t="str">
        <f>CONCATENATE("&lt;fieldworkers&gt;",'Raw Metadata'!S80,"&lt;/fieldworkers&gt;")</f>
        <v>&lt;fieldworkers&gt;Jenny Ladefoged, Peter Ladefoged, Alice Turk, Kevin Hind&lt;/fieldworkers&gt;</v>
      </c>
      <c r="J79" s="1" t="str">
        <f>CONCATENATE("&lt;origin&gt;",'Raw Metadata'!T80,"&lt;/origin&gt;")</f>
        <v>&lt;origin&gt;Speaker from Bernera, Scotland&lt;/origin&gt;</v>
      </c>
      <c r="K79" s="1" t="str">
        <f>CONCATENATE("&lt;speakers&gt;",'Raw Metadata'!V80,"&lt;/speakers&gt;")</f>
        <v>&lt;speakers&gt;John Grant Maciver&lt;/speakers&gt;</v>
      </c>
      <c r="L79" s="1" t="str">
        <f>CONCATENATE("&lt;filename_audio&gt;",'Raw Metadata'!B80,"&lt;/filename_audio&gt;")</f>
        <v>&lt;filename_audio&gt;gla_word-list_1997_77&lt;/filename_audio&gt;</v>
      </c>
      <c r="M79" s="1" t="str">
        <f>CONCATENATE("&lt;filename_wav&gt;",'Raw Metadata'!C80,"&lt;/filename_wav&gt;")</f>
        <v>&lt;filename_wav&gt;gla_word-list_1997_77.wav&lt;/filename_wav&gt;</v>
      </c>
      <c r="N79" s="1" t="str">
        <f>CONCATENATE("&lt;filename_mp3&gt;",'Raw Metadata'!D80,"&lt;/filename_mp3&gt;")</f>
        <v>&lt;filename_mp3&gt;gla_word-list_1997_77.mp3&lt;/filename_mp3&gt;</v>
      </c>
      <c r="O79" s="1" t="str">
        <f>CONCATENATE("&lt;wav_quality&gt;",'Raw Metadata'!W80,"&lt;/wav_quality&gt;")</f>
        <v>&lt;wav_quality&gt;44.1 kHz, 16-bit sound depth (bit rate=705 kbps)&lt;/wav_quality&gt;</v>
      </c>
      <c r="P79" s="1" t="str">
        <f>CONCATENATE("&lt;mp3_quality&gt;",'Raw Metadata'!X80,"&lt;/mp3_quality&gt;")</f>
        <v>&lt;mp3_quality&gt;56 kbps&lt;/mp3_quality&gt;</v>
      </c>
      <c r="Q79" s="1" t="str">
        <f>CONCATENATE("&lt;original_medium&gt;",'Raw Metadata'!Y80,"&lt;/original_medium&gt;")</f>
        <v>&lt;original_medium&gt;DAT tape, 48 kHz&lt;/original_medium&gt;</v>
      </c>
      <c r="R79" s="1" t="str">
        <f>CONCATENATE("&lt;wordlist&gt;",'Raw Metadata'!E80,"&lt;/wordlist&gt;")</f>
        <v>&lt;wordlist&gt;gla_word-list_1997_01.html&lt;/wordlist&gt;</v>
      </c>
      <c r="S79" s="1" t="str">
        <f>CONCATENATE("&lt;wordlist_entries&gt;",'Raw Metadata'!F80,"&lt;/wordlist_entries&gt;")</f>
        <v>&lt;wordlist_entries&gt;238 - 268&lt;/wordlist_entries&gt;</v>
      </c>
      <c r="T79" s="1" t="str">
        <f>CONCATENATE("&lt;image_tif&gt;",'Raw Metadata'!I80,"&lt;/image_tif&gt;")</f>
        <v>&lt;image_tif&gt;gla_word-list_1997_07.tif&lt;/image_tif&gt;</v>
      </c>
      <c r="U79" s="1" t="str">
        <f>CONCATENATE("&lt;image_tif2&gt;",'Raw Metadata'!J80,"&lt;/image_tif2&gt;")</f>
        <v>&lt;image_tif2&gt;&lt;/image_tif2&gt;</v>
      </c>
      <c r="V79" s="1" t="str">
        <f>CONCATENATE("&lt;image_jpg&gt;",'Raw Metadata'!G80,"&lt;/image_jpg&gt;")</f>
        <v>&lt;image_jpg&gt;gla_word-list_1997_07.jpg&lt;/image_jpg&gt;</v>
      </c>
      <c r="W79" s="1" t="str">
        <f>CONCATENATE("&lt;image_jpg2&gt;",'Raw Metadata'!H80,"&lt;/image_jpg2&gt;")</f>
        <v>&lt;image_jpg2&gt;&lt;/image_jpg2&gt;</v>
      </c>
      <c r="X79" s="1" t="str">
        <f>CONCATENATE("&lt;tif_quality&gt;",'Raw Metadata'!K80,"&lt;/tif_quality&gt;")</f>
        <v>&lt;tif_quality&gt;300 dpi&lt;/tif_quality&gt;</v>
      </c>
      <c r="Y79" s="1" t="str">
        <f>CONCATENATE("&lt;jpg_quality&gt;",'Raw Metadata'!L80,"&lt;/jpg_quality&gt;")</f>
        <v>&lt;jpg_quality&gt;300 dpi&lt;/jpg_quality&gt;</v>
      </c>
      <c r="Z79" s="1" t="str">
        <f>CONCATENATE("&lt;details&gt;",'Raw Metadata'!M80,"&lt;/details&gt;")</f>
        <v>&lt;details&gt;gla_record_details.html#77&lt;/details&gt;</v>
      </c>
      <c r="AA79" s="1" t="str">
        <f>CONCATENATE("&lt;rights&gt;",'Raw Metadata'!Z80,"&lt;/rights&gt;")</f>
        <v>&lt;rights&gt;This work is licensed under a Creative Commons license, available for viewing at http://creativecommons.org/licenses/by-nc/2.0/&lt;/rights&gt;</v>
      </c>
      <c r="AB79" s="1" t="str">
        <f>CONCATENATE("&lt;wordlist_no_repetition&gt;",'Raw Metadata'!AB80,"&lt;/wordlist_no_repetition&gt;")</f>
        <v>&lt;wordlist_no_repetition&gt;&lt;/wordlist_no_repetition&gt;</v>
      </c>
      <c r="AC79" s="1" t="str">
        <f>CONCATENATE("&lt;link_within_wordlist&gt;",'Raw Metadata'!AD80,"&lt;/link_within_wordlist&gt;")</f>
        <v>&lt;link_within_wordlist&gt;gla_word-list_1997_01.html#238&lt;/link_within_wordlist&gt;</v>
      </c>
      <c r="AD79" s="1" t="s">
        <v>63</v>
      </c>
    </row>
    <row r="80" spans="1:30" ht="17.25">
      <c r="A80" s="1" t="s">
        <v>62</v>
      </c>
      <c r="B80" s="1" t="str">
        <f>CONCATENATE("&lt;entry&gt;",'Raw Metadata'!A81,"&lt;/entry&gt;")</f>
        <v>&lt;entry&gt;78&lt;/entry&gt;</v>
      </c>
      <c r="C80" s="1" t="str">
        <f>CONCATENATE("&lt;lang_name&gt;",'Raw Metadata'!N81,"&lt;/lang_name&gt;")</f>
        <v>&lt;lang_name&gt;Gaelic, Scottish&lt;/lang_name&gt;</v>
      </c>
      <c r="D80" s="1" t="str">
        <f>CONCATENATE("&lt;dialect&gt;",'Raw Metadata'!U81,"&lt;/dialect&gt;")</f>
        <v>&lt;dialect&gt;North Uist dialect&lt;/dialect&gt;</v>
      </c>
      <c r="E80" s="1" t="str">
        <f>CONCATENATE("&lt;sil_code&gt;",'Raw Metadata'!O81,"&lt;/sil_code&gt;")</f>
        <v>&lt;sil_code&gt;gla&lt;/sil_code&gt;</v>
      </c>
      <c r="F80" s="1" t="str">
        <f>CONCATENATE("&lt;content&gt;",'Raw Metadata'!P81,"&lt;/content&gt;")</f>
        <v>&lt;content&gt;Story&lt;/content&gt;</v>
      </c>
      <c r="G80" s="1" t="str">
        <f>CONCATENATE("&lt;recording_location&gt;",'Raw Metadata'!Q81,"&lt;/recording_location&gt;")</f>
        <v>&lt;recording_location&gt;Recording location not specified&lt;/recording_location&gt;</v>
      </c>
      <c r="H80" s="1" t="str">
        <f>CONCATENATE("&lt;recording_date&gt;",'Raw Metadata'!R81,"&lt;/recording_date&gt;")</f>
        <v>&lt;recording_date&gt;15 February, 1978&lt;/recording_date&gt;</v>
      </c>
      <c r="I80" s="1" t="str">
        <f>CONCATENATE("&lt;fieldworkers&gt;",'Raw Metadata'!S81,"&lt;/fieldworkers&gt;")</f>
        <v>&lt;fieldworkers&gt;Fieldworker not specified&lt;/fieldworkers&gt;</v>
      </c>
      <c r="J80" s="1" t="str">
        <f>CONCATENATE("&lt;origin&gt;",'Raw Metadata'!T81,"&lt;/origin&gt;")</f>
        <v>&lt;origin&gt;Speaker from Sollas, North Uist, Scotland&lt;/origin&gt;</v>
      </c>
      <c r="K80" s="1" t="str">
        <f>CONCATENATE("&lt;speakers&gt;",'Raw Metadata'!V81,"&lt;/speakers&gt;")</f>
        <v>&lt;speakers&gt;Fred Macaulay&lt;/speakers&gt;</v>
      </c>
      <c r="L80" s="1" t="str">
        <f>CONCATENATE("&lt;filename_audio&gt;",'Raw Metadata'!B81,"&lt;/filename_audio&gt;")</f>
        <v>&lt;filename_audio&gt;gla_story_1978_01&lt;/filename_audio&gt;</v>
      </c>
      <c r="M80" s="1" t="str">
        <f>CONCATENATE("&lt;filename_wav&gt;",'Raw Metadata'!C81,"&lt;/filename_wav&gt;")</f>
        <v>&lt;filename_wav&gt;gla_story_1978_01.wav&lt;/filename_wav&gt;</v>
      </c>
      <c r="N80" s="1" t="str">
        <f>CONCATENATE("&lt;filename_mp3&gt;",'Raw Metadata'!D81,"&lt;/filename_mp3&gt;")</f>
        <v>&lt;filename_mp3&gt;gla_story_1978_01.mp3&lt;/filename_mp3&gt;</v>
      </c>
      <c r="O80" s="1" t="str">
        <f>CONCATENATE("&lt;wav_quality&gt;",'Raw Metadata'!W81,"&lt;/wav_quality&gt;")</f>
        <v>&lt;wav_quality&gt;44.1 kHz, 16-bit sound depth (bit rate=705 kbps)&lt;/wav_quality&gt;</v>
      </c>
      <c r="P80" s="1" t="str">
        <f>CONCATENATE("&lt;mp3_quality&gt;",'Raw Metadata'!X81,"&lt;/mp3_quality&gt;")</f>
        <v>&lt;mp3_quality&gt;56 kbps&lt;/mp3_quality&gt;</v>
      </c>
      <c r="Q80" s="1" t="str">
        <f>CONCATENATE("&lt;original_medium&gt;",'Raw Metadata'!Y81,"&lt;/original_medium&gt;")</f>
        <v>&lt;original_medium&gt;Reel Tape&lt;/original_medium&gt;</v>
      </c>
      <c r="R80" s="1" t="str">
        <f>CONCATENATE("&lt;wordlist&gt;",'Raw Metadata'!E81,"&lt;/wordlist&gt;")</f>
        <v>&lt;wordlist&gt;gla_story_1978_01.html&lt;/wordlist&gt;</v>
      </c>
      <c r="S80" s="1" t="str">
        <f>CONCATENATE("&lt;wordlist_entries&gt;",'Raw Metadata'!F81,"&lt;/wordlist_entries&gt;")</f>
        <v>&lt;wordlist_entries&gt;1 - 1&lt;/wordlist_entries&gt;</v>
      </c>
      <c r="T80" s="1" t="str">
        <f>CONCATENATE("&lt;image_tif&gt;",'Raw Metadata'!I81,"&lt;/image_tif&gt;")</f>
        <v>&lt;image_tif&gt;gla_story_1978_01.tif&lt;/image_tif&gt;</v>
      </c>
      <c r="U80" s="1" t="str">
        <f>CONCATENATE("&lt;image_tif2&gt;",'Raw Metadata'!J81,"&lt;/image_tif2&gt;")</f>
        <v>&lt;image_tif2&gt;&lt;/image_tif2&gt;</v>
      </c>
      <c r="V80" s="1" t="str">
        <f>CONCATENATE("&lt;image_jpg&gt;",'Raw Metadata'!G81,"&lt;/image_jpg&gt;")</f>
        <v>&lt;image_jpg&gt;gla_story_1978_01.jpg&lt;/image_jpg&gt;</v>
      </c>
      <c r="W80" s="1" t="str">
        <f>CONCATENATE("&lt;image_jpg2&gt;",'Raw Metadata'!H81,"&lt;/image_jpg2&gt;")</f>
        <v>&lt;image_jpg2&gt;&lt;/image_jpg2&gt;</v>
      </c>
      <c r="X80" s="1" t="str">
        <f>CONCATENATE("&lt;tif_quality&gt;",'Raw Metadata'!K81,"&lt;/tif_quality&gt;")</f>
        <v>&lt;tif_quality&gt;300 dpi&lt;/tif_quality&gt;</v>
      </c>
      <c r="Y80" s="1" t="str">
        <f>CONCATENATE("&lt;jpg_quality&gt;",'Raw Metadata'!L81,"&lt;/jpg_quality&gt;")</f>
        <v>&lt;jpg_quality&gt;300 dpi&lt;/jpg_quality&gt;</v>
      </c>
      <c r="Z80" s="1" t="str">
        <f>CONCATENATE("&lt;details&gt;",'Raw Metadata'!M81,"&lt;/details&gt;")</f>
        <v>&lt;details&gt;gla_record_details.html#78&lt;/details&gt;</v>
      </c>
      <c r="AA80" s="1" t="str">
        <f>CONCATENATE("&lt;rights&gt;",'Raw Metadata'!Z81,"&lt;/rights&gt;")</f>
        <v>&lt;rights&gt;This work is licensed under a Creative Commons license, available for viewing at http://creativecommons.org/licenses/by-nc/2.0/&lt;/rights&gt;</v>
      </c>
      <c r="AB80" s="1" t="str">
        <f>CONCATENATE("&lt;wordlist_no_repetition&gt;",'Raw Metadata'!AB81,"&lt;/wordlist_no_repetition&gt;")</f>
        <v>&lt;wordlist_no_repetition&gt;gla_story_1978_01&lt;/wordlist_no_repetition&gt;</v>
      </c>
      <c r="AC80" s="1" t="str">
        <f>CONCATENATE("&lt;link_within_wordlist&gt;",'Raw Metadata'!AD81,"&lt;/link_within_wordlist&gt;")</f>
        <v>&lt;link_within_wordlist&gt;gla_story_1978_01.html#1&lt;/link_within_wordlist&gt;</v>
      </c>
      <c r="AD80" s="1" t="s">
        <v>63</v>
      </c>
    </row>
    <row r="81" ht="17.25">
      <c r="A81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2008-12-30T17:28:15Z</dcterms:modified>
  <cp:category/>
  <cp:version/>
  <cp:contentType/>
  <cp:contentStatus/>
</cp:coreProperties>
</file>