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15540" windowHeight="6045" activeTab="0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<sst xmlns="http://schemas.openxmlformats.org/spreadsheetml/2006/main" count="451" uniqueCount="159">
  <si>
    <t>Language name:</t>
  </si>
  <si>
    <t>Filename (no extension)</t>
  </si>
  <si>
    <t>Filename (WAV)</t>
  </si>
  <si>
    <t>Filename (MP3)</t>
  </si>
  <si>
    <t>Unicode Text Entries</t>
  </si>
  <si>
    <t>Text Image File (JPG)</t>
  </si>
  <si>
    <t>JPG 2</t>
  </si>
  <si>
    <t>Text Image File (TIFF)</t>
  </si>
  <si>
    <t>TIFF 2</t>
  </si>
  <si>
    <t>Image Quality (TIFF)</t>
  </si>
  <si>
    <t>Image Quality (JPG)</t>
  </si>
  <si>
    <t>Recording Details</t>
  </si>
  <si>
    <t>Language Name</t>
  </si>
  <si>
    <t>Ethnologue Code</t>
  </si>
  <si>
    <t>Content</t>
  </si>
  <si>
    <t>Recording Location</t>
  </si>
  <si>
    <t>Recording Date</t>
  </si>
  <si>
    <t>Fieldworker(s)</t>
  </si>
  <si>
    <t>Speaker Name</t>
  </si>
  <si>
    <t>Digitization Quality</t>
  </si>
  <si>
    <t>MP3 Bit Rate</t>
  </si>
  <si>
    <t>Original Format</t>
  </si>
  <si>
    <t>Rights of Access</t>
  </si>
  <si>
    <t>Linguistic Subfield</t>
  </si>
  <si>
    <t>word_list_no_repetition</t>
  </si>
  <si>
    <t>number_of_first_word</t>
  </si>
  <si>
    <t>link_within_wordlist</t>
  </si>
  <si>
    <t>300 dpi</t>
  </si>
  <si>
    <t>Word List</t>
  </si>
  <si>
    <t>N/A</t>
  </si>
  <si>
    <t>44.1 kHz, 16-bit sound depth (bit rate=705 kbps)</t>
  </si>
  <si>
    <t>56 kbps</t>
  </si>
  <si>
    <t>This work is licensed under a Creative Commons license, available for viewing at http://creativecommons.org/licenses/by-nc/2.0/</t>
  </si>
  <si>
    <t>&lt;?xml version="1.0" encoding="UTF-8"?&gt;</t>
  </si>
  <si>
    <t>&lt;metadata&gt;</t>
  </si>
  <si>
    <t>&lt;headers&gt;</t>
  </si>
  <si>
    <t>&lt;entry_header&gt;Recording&lt;/entry_header&gt;</t>
  </si>
  <si>
    <t>&lt;lang_name_header&gt;Language&lt;/lang_name_header&gt;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</si>
  <si>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</si>
  <si>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</si>
  <si>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</si>
  <si>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</si>
  <si>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</si>
  <si>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 Name&lt;/speakers_header&gt;</t>
  </si>
  <si>
    <t>&lt;filename_audio_header&gt;Audio Filename&lt;/filename_audio_header&gt;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</si>
  <si>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</si>
  <si>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</si>
  <si>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</si>
  <si>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</si>
  <si>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</si>
  <si>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&lt;wordlist_header&gt;Unicode Word List&lt;/wordlist_header&gt;</t>
  </si>
  <si>
    <t>&lt;wordlist_entries_header&gt;Unicode Word List Entries&lt;/wordlist_entries_header&gt;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</si>
  <si>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</si>
  <si>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</si>
  <si>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</si>
  <si>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&lt;image_jpg2_header&gt;JPG Image 2&lt;/image_jpg2_header&gt;</t>
  </si>
  <si>
    <t>&lt;tif_quality_header&gt;TIFF Image Quality&lt;/tif_quality_header&gt;</t>
  </si>
  <si>
    <t>&lt;jpg_quality_header&gt;JPG Image Quality&lt;/jpg_quality_header&gt;</t>
  </si>
  <si>
    <t>&lt;details_header&gt;Details&lt;/details_header&gt;</t>
  </si>
  <si>
    <t>&lt;rights_header&gt;Rights of Access&lt;/rights_header&gt;</t>
  </si>
  <si>
    <t>&lt;wordlist_no_repetition_header&gt;&lt;/wordlist_no_repetition_header&gt;</t>
  </si>
  <si>
    <t>&lt;link_within_wordlist_header&gt;&lt;/link_within_wordlist_header&gt;</t>
  </si>
  <si>
    <t>&lt;/headers&gt;</t>
  </si>
  <si>
    <t>&lt;item&gt;</t>
  </si>
  <si>
    <t>&lt;/item&gt;</t>
  </si>
  <si>
    <t>&lt;/metadata&gt;</t>
  </si>
  <si>
    <t>UCLA Student</t>
  </si>
  <si>
    <t>Phonetics</t>
  </si>
  <si>
    <t>Dialect</t>
  </si>
  <si>
    <t>Speaker Origin</t>
  </si>
  <si>
    <t>&lt;origin_header&gt;Speaker Origin&lt;/origin_header&gt;</t>
  </si>
  <si>
    <t>&lt;dialect_header&gt;Dialect&lt;/dialect_header&gt;</t>
  </si>
  <si>
    <t>Unicode Word List (HTML)</t>
  </si>
  <si>
    <t>1 - 1</t>
  </si>
  <si>
    <t>aka_word-list_1962_01</t>
  </si>
  <si>
    <t>aka_word-list_1962_02</t>
  </si>
  <si>
    <t>aka_word-list_1962_03</t>
  </si>
  <si>
    <t>aka_word-list_1962_04</t>
  </si>
  <si>
    <t>aka_word-list_1964_01</t>
  </si>
  <si>
    <t>aka_word-list_1964_02</t>
  </si>
  <si>
    <t>aka_word-list_1971_01</t>
  </si>
  <si>
    <t>aka_word-list_1971_02</t>
  </si>
  <si>
    <t>aka_word-list_1971_03</t>
  </si>
  <si>
    <t>aka_word-list_1971_04</t>
  </si>
  <si>
    <t>aka_word-list_1971_05</t>
  </si>
  <si>
    <t>aka_word-list_1971_06</t>
  </si>
  <si>
    <t>aka_conversation_1980_01</t>
  </si>
  <si>
    <t>aka_conversation_1980_02</t>
  </si>
  <si>
    <t>aka_story_0000_01</t>
  </si>
  <si>
    <t>aka_word-list_1962_01.html</t>
  </si>
  <si>
    <t>1 - 20</t>
  </si>
  <si>
    <t>aka_word-list_1962_02.html</t>
  </si>
  <si>
    <t>1 - 23</t>
  </si>
  <si>
    <t>aka_word-list_1962_03.html</t>
  </si>
  <si>
    <t>aka_word-list_1964_01.html</t>
  </si>
  <si>
    <t>1 - 46</t>
  </si>
  <si>
    <t>47 - 70</t>
  </si>
  <si>
    <t>aka_word-list_1971_01.html</t>
  </si>
  <si>
    <t>1 - 13</t>
  </si>
  <si>
    <t>14 - 29</t>
  </si>
  <si>
    <t>30 - 40</t>
  </si>
  <si>
    <t>aka_conversation_1980_01.html</t>
  </si>
  <si>
    <t>1 - 74</t>
  </si>
  <si>
    <t>75 - 128</t>
  </si>
  <si>
    <t>aka_story_0000_01.html</t>
  </si>
  <si>
    <t>aka_word-list_1962_01.jpg</t>
  </si>
  <si>
    <t>aka_word-list_1962_01.tif</t>
  </si>
  <si>
    <t>aka_word-list_1962_02.jpg</t>
  </si>
  <si>
    <t>aka_word-list_1962_02.tif</t>
  </si>
  <si>
    <t>aka_word-list_1964_01.jpg</t>
  </si>
  <si>
    <t>aka_word-list_1964_02.jpg</t>
  </si>
  <si>
    <t>aka_word-list_1964_01.tif</t>
  </si>
  <si>
    <t>aka_word-list_1964_02.tif</t>
  </si>
  <si>
    <t>aka_word-list_1964_03.jpg</t>
  </si>
  <si>
    <t>aka_word-list_1964_03.tif</t>
  </si>
  <si>
    <t>aka_word-list_1971_01.jpg</t>
  </si>
  <si>
    <t>aka_word-list_1971_01.tif</t>
  </si>
  <si>
    <t>aka_word-list_1971_02.jpg</t>
  </si>
  <si>
    <t>aka_word-list_1971_02.tif</t>
  </si>
  <si>
    <t>aka_word-list_1971_03.jpg</t>
  </si>
  <si>
    <t>aka_word-list_1971_03.tif</t>
  </si>
  <si>
    <t>aka_conversation_1980_01.jpg</t>
  </si>
  <si>
    <t>aka_conversation_1980_02.jpg</t>
  </si>
  <si>
    <t>aka_conversation_1980_01.tif</t>
  </si>
  <si>
    <t>aka_conversation_1980_02.tif</t>
  </si>
  <si>
    <t>aka_conversation_1980_03.jpg</t>
  </si>
  <si>
    <t>aka_conversation_1980_04.jpg</t>
  </si>
  <si>
    <t>aka_conversation_1980_03.tif</t>
  </si>
  <si>
    <t>aka_conversation_1980_04.tif</t>
  </si>
  <si>
    <t>Akan</t>
  </si>
  <si>
    <t>aka</t>
  </si>
  <si>
    <t>Story</t>
  </si>
  <si>
    <t>Conversation</t>
  </si>
  <si>
    <t>Fante dialect</t>
  </si>
  <si>
    <t>Twi dialect</t>
  </si>
  <si>
    <t>Asante dialect</t>
  </si>
  <si>
    <t>Asante Twi dialect</t>
  </si>
  <si>
    <t>23 January, 1962</t>
  </si>
  <si>
    <t>29 December, 1964</t>
  </si>
  <si>
    <t>13 October, 1971</t>
  </si>
  <si>
    <t>27 September, 1980</t>
  </si>
  <si>
    <t>UCLA Phonetics Laboratory</t>
  </si>
  <si>
    <t>University of Ghana, Ghana</t>
  </si>
  <si>
    <t>West Africa</t>
  </si>
  <si>
    <t>Recording location not specified</t>
  </si>
  <si>
    <t>unknown</t>
  </si>
  <si>
    <t>Peter Ladefoged</t>
  </si>
  <si>
    <t>Unknown</t>
  </si>
  <si>
    <t>Fieldworker not specified</t>
  </si>
  <si>
    <t>Speaker from Cape Coast, Central Region, Ghana</t>
  </si>
  <si>
    <t>Speaker from Akwapim, Eastern Region Ghana</t>
  </si>
  <si>
    <t>Speaker origin not specified</t>
  </si>
  <si>
    <t>Speaker from Ghana</t>
  </si>
  <si>
    <t>Speakers from Kumasi, Ghana</t>
  </si>
  <si>
    <t>W. P. Brown-Orleans</t>
  </si>
  <si>
    <t>D. K. Opare-Sem</t>
  </si>
  <si>
    <t>C, T</t>
  </si>
  <si>
    <t>Male speaker (name as given on recording) reading The North Wind and the Sun</t>
  </si>
  <si>
    <t>reel tape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</si>
</sst>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4">
    <font>
      <sz val="10"/>
      <name val="Arial"/>
      <family val="0"/>
    </font>
    <font>
      <sz val="10"/>
      <name val="Doulos SIL"/>
      <family val="0"/>
    </font>
    <font>
      <sz val="8"/>
      <name val="Arial"/>
      <family val="0"/>
    </font>
    <font>
      <sz val="12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workbookViewId="0" topLeftCell="A1">
      <selection activeCell="B4" sqref="B4:AU19"/>
    </sheetView>
  </sheetViews>
  <sheetFormatPr defaultColWidth="9.140625" defaultRowHeight="12.75"/>
  <cols>
    <col min="1" max="1" width="9.140625" style="1" customWidth="1"/>
    <col min="2" max="2" width="19.7109375" style="1" bestFit="1" customWidth="1"/>
    <col min="3" max="3" width="33.421875" style="1" bestFit="1" customWidth="1"/>
    <col min="4" max="4" width="23.00390625" style="1" bestFit="1" customWidth="1"/>
    <col min="5" max="5" width="23.140625" style="1" bestFit="1" customWidth="1"/>
    <col min="6" max="6" width="17.7109375" style="1" bestFit="1" customWidth="1"/>
    <col min="7" max="10" width="22.140625" style="1" bestFit="1" customWidth="1"/>
    <col min="11" max="11" width="17.57421875" style="1" bestFit="1" customWidth="1"/>
    <col min="12" max="12" width="16.7109375" style="1" bestFit="1" customWidth="1"/>
    <col min="13" max="13" width="21.57421875" style="1" bestFit="1" customWidth="1"/>
    <col min="14" max="14" width="15.7109375" style="1" bestFit="1" customWidth="1"/>
    <col min="15" max="15" width="14.57421875" style="1" bestFit="1" customWidth="1"/>
    <col min="16" max="16" width="9.00390625" style="1" bestFit="1" customWidth="1"/>
    <col min="17" max="17" width="31.00390625" style="1" bestFit="1" customWidth="1"/>
    <col min="18" max="18" width="13.28125" style="1" bestFit="1" customWidth="1"/>
    <col min="19" max="19" width="12.140625" style="1" bestFit="1" customWidth="1"/>
    <col min="20" max="20" width="28.8515625" style="1" bestFit="1" customWidth="1"/>
    <col min="21" max="21" width="19.57421875" style="1" customWidth="1"/>
    <col min="22" max="22" width="11.8515625" style="1" bestFit="1" customWidth="1"/>
    <col min="23" max="23" width="41.28125" style="1" bestFit="1" customWidth="1"/>
    <col min="24" max="24" width="11.57421875" style="1" bestFit="1" customWidth="1"/>
    <col min="25" max="25" width="13.8515625" style="1" bestFit="1" customWidth="1"/>
    <col min="26" max="26" width="14.140625" style="1" bestFit="1" customWidth="1"/>
    <col min="27" max="27" width="15.8515625" style="1" bestFit="1" customWidth="1"/>
    <col min="28" max="28" width="23.140625" style="1" bestFit="1" customWidth="1"/>
    <col min="29" max="29" width="17.421875" style="1" bestFit="1" customWidth="1"/>
    <col min="30" max="30" width="25.140625" style="1" bestFit="1" customWidth="1"/>
    <col min="31" max="16384" width="9.140625" style="1" customWidth="1"/>
  </cols>
  <sheetData>
    <row r="1" spans="2:3" ht="17.25">
      <c r="B1" s="1" t="s">
        <v>0</v>
      </c>
      <c r="C1" s="1" t="s">
        <v>129</v>
      </c>
    </row>
    <row r="3" spans="2:30" ht="17.25">
      <c r="B3" s="1" t="s">
        <v>1</v>
      </c>
      <c r="C3" s="1" t="s">
        <v>2</v>
      </c>
      <c r="D3" s="1" t="s">
        <v>3</v>
      </c>
      <c r="E3" s="1" t="s">
        <v>72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69</v>
      </c>
      <c r="U3" s="1" t="s">
        <v>68</v>
      </c>
      <c r="V3" s="1" t="s">
        <v>18</v>
      </c>
      <c r="W3" s="1" t="s">
        <v>19</v>
      </c>
      <c r="X3" s="1" t="s">
        <v>20</v>
      </c>
      <c r="Y3" s="1" t="s">
        <v>21</v>
      </c>
      <c r="Z3" s="1" t="s">
        <v>22</v>
      </c>
      <c r="AA3" s="1" t="s">
        <v>23</v>
      </c>
      <c r="AB3" s="1" t="s">
        <v>24</v>
      </c>
      <c r="AC3" s="1" t="s">
        <v>25</v>
      </c>
      <c r="AD3" s="1" t="s">
        <v>26</v>
      </c>
    </row>
    <row r="4" spans="1:30" ht="20.25">
      <c r="A4" s="1">
        <v>1</v>
      </c>
      <c r="B4" s="1" t="s">
        <v>74</v>
      </c>
      <c r="C4" s="1" t="str">
        <f>CONCATENATE(B4,".wav")</f>
        <v>aka_word-list_1962_01.wav</v>
      </c>
      <c r="D4" s="1" t="str">
        <f>CONCATENATE(B4,".mp3")</f>
        <v>aka_word-list_1962_01.mp3</v>
      </c>
      <c r="E4" s="1" t="s">
        <v>89</v>
      </c>
      <c r="F4" s="2" t="s">
        <v>90</v>
      </c>
      <c r="G4" s="1" t="s">
        <v>105</v>
      </c>
      <c r="I4" s="1" t="s">
        <v>106</v>
      </c>
      <c r="K4" s="1" t="s">
        <v>27</v>
      </c>
      <c r="L4" s="1" t="s">
        <v>27</v>
      </c>
      <c r="M4" s="1" t="str">
        <f>CONCATENATE("aka_record_details.html#",A4)</f>
        <v>aka_record_details.html#1</v>
      </c>
      <c r="N4" s="1" t="s">
        <v>129</v>
      </c>
      <c r="O4" s="1" t="s">
        <v>130</v>
      </c>
      <c r="P4" s="1" t="s">
        <v>28</v>
      </c>
      <c r="Q4" s="1" t="s">
        <v>142</v>
      </c>
      <c r="R4" s="1" t="s">
        <v>137</v>
      </c>
      <c r="S4" s="3" t="s">
        <v>146</v>
      </c>
      <c r="T4" s="1" t="s">
        <v>149</v>
      </c>
      <c r="U4" s="1" t="s">
        <v>133</v>
      </c>
      <c r="V4" s="3" t="s">
        <v>154</v>
      </c>
      <c r="W4" s="1" t="s">
        <v>30</v>
      </c>
      <c r="X4" s="1" t="s">
        <v>31</v>
      </c>
      <c r="Y4" s="1" t="s">
        <v>158</v>
      </c>
      <c r="Z4" s="1" t="s">
        <v>32</v>
      </c>
      <c r="AA4" s="1" t="s">
        <v>67</v>
      </c>
      <c r="AB4" s="1" t="s">
        <v>89</v>
      </c>
      <c r="AC4" s="4">
        <v>1</v>
      </c>
      <c r="AD4" s="1" t="str">
        <f>CONCATENATE(E4,"#",AC4)</f>
        <v>aka_word-list_1962_01.html#1</v>
      </c>
    </row>
    <row r="5" spans="1:30" ht="20.25">
      <c r="A5" s="1">
        <v>2</v>
      </c>
      <c r="B5" s="1" t="s">
        <v>75</v>
      </c>
      <c r="C5" s="1" t="str">
        <f aca="true" t="shared" si="0" ref="C5:C23">CONCATENATE(B5,".wav")</f>
        <v>aka_word-list_1962_02.wav</v>
      </c>
      <c r="D5" s="1" t="str">
        <f aca="true" t="shared" si="1" ref="D5:D23">CONCATENATE(B5,".mp3")</f>
        <v>aka_word-list_1962_02.mp3</v>
      </c>
      <c r="E5" s="1" t="s">
        <v>89</v>
      </c>
      <c r="F5" s="2" t="s">
        <v>90</v>
      </c>
      <c r="G5" s="1" t="s">
        <v>105</v>
      </c>
      <c r="I5" s="1" t="s">
        <v>106</v>
      </c>
      <c r="K5" s="1" t="s">
        <v>27</v>
      </c>
      <c r="L5" s="1" t="s">
        <v>27</v>
      </c>
      <c r="M5" s="1" t="str">
        <f aca="true" t="shared" si="2" ref="M5:M18">CONCATENATE("aka_record_details.html#",A5)</f>
        <v>aka_record_details.html#2</v>
      </c>
      <c r="N5" s="1" t="s">
        <v>129</v>
      </c>
      <c r="O5" s="1" t="s">
        <v>130</v>
      </c>
      <c r="P5" s="1" t="s">
        <v>28</v>
      </c>
      <c r="Q5" s="1" t="s">
        <v>142</v>
      </c>
      <c r="R5" s="1" t="s">
        <v>137</v>
      </c>
      <c r="S5" s="3" t="s">
        <v>146</v>
      </c>
      <c r="T5" s="1" t="s">
        <v>149</v>
      </c>
      <c r="U5" s="1" t="s">
        <v>133</v>
      </c>
      <c r="V5" s="3" t="s">
        <v>154</v>
      </c>
      <c r="W5" s="1" t="s">
        <v>30</v>
      </c>
      <c r="X5" s="1" t="s">
        <v>31</v>
      </c>
      <c r="Y5" s="1" t="s">
        <v>158</v>
      </c>
      <c r="Z5" s="1" t="s">
        <v>32</v>
      </c>
      <c r="AA5" s="1" t="s">
        <v>67</v>
      </c>
      <c r="AB5" s="1" t="s">
        <v>89</v>
      </c>
      <c r="AC5" s="1">
        <v>1</v>
      </c>
      <c r="AD5" s="1" t="str">
        <f aca="true" t="shared" si="3" ref="AD5:AD23">CONCATENATE(E5,"#",AC5)</f>
        <v>aka_word-list_1962_01.html#1</v>
      </c>
    </row>
    <row r="6" spans="1:30" ht="20.25">
      <c r="A6" s="1">
        <v>3</v>
      </c>
      <c r="B6" s="1" t="s">
        <v>76</v>
      </c>
      <c r="C6" s="1" t="str">
        <f t="shared" si="0"/>
        <v>aka_word-list_1962_03.wav</v>
      </c>
      <c r="D6" s="1" t="str">
        <f t="shared" si="1"/>
        <v>aka_word-list_1962_03.mp3</v>
      </c>
      <c r="E6" s="1" t="s">
        <v>91</v>
      </c>
      <c r="F6" s="2" t="s">
        <v>92</v>
      </c>
      <c r="G6" s="1" t="s">
        <v>107</v>
      </c>
      <c r="I6" s="1" t="s">
        <v>108</v>
      </c>
      <c r="K6" s="1" t="s">
        <v>27</v>
      </c>
      <c r="L6" s="1" t="s">
        <v>27</v>
      </c>
      <c r="M6" s="1" t="str">
        <f t="shared" si="2"/>
        <v>aka_record_details.html#3</v>
      </c>
      <c r="N6" s="1" t="s">
        <v>129</v>
      </c>
      <c r="O6" s="1" t="s">
        <v>130</v>
      </c>
      <c r="P6" s="1" t="s">
        <v>28</v>
      </c>
      <c r="Q6" s="1" t="s">
        <v>143</v>
      </c>
      <c r="R6" s="1" t="s">
        <v>137</v>
      </c>
      <c r="S6" s="3" t="s">
        <v>146</v>
      </c>
      <c r="T6" s="1" t="s">
        <v>150</v>
      </c>
      <c r="U6" s="1" t="s">
        <v>134</v>
      </c>
      <c r="V6" s="1" t="s">
        <v>155</v>
      </c>
      <c r="W6" s="1" t="s">
        <v>30</v>
      </c>
      <c r="X6" s="1" t="s">
        <v>31</v>
      </c>
      <c r="Y6" s="1" t="s">
        <v>158</v>
      </c>
      <c r="Z6" s="1" t="s">
        <v>32</v>
      </c>
      <c r="AA6" s="1" t="s">
        <v>67</v>
      </c>
      <c r="AB6" s="1" t="s">
        <v>91</v>
      </c>
      <c r="AC6" s="1">
        <v>1</v>
      </c>
      <c r="AD6" s="1" t="str">
        <f t="shared" si="3"/>
        <v>aka_word-list_1962_02.html#1</v>
      </c>
    </row>
    <row r="7" spans="1:30" ht="20.25">
      <c r="A7" s="1">
        <v>4</v>
      </c>
      <c r="B7" s="1" t="s">
        <v>77</v>
      </c>
      <c r="C7" s="1" t="str">
        <f t="shared" si="0"/>
        <v>aka_word-list_1962_04.wav</v>
      </c>
      <c r="D7" s="1" t="str">
        <f t="shared" si="1"/>
        <v>aka_word-list_1962_04.mp3</v>
      </c>
      <c r="E7" s="1" t="s">
        <v>93</v>
      </c>
      <c r="F7" s="2" t="s">
        <v>92</v>
      </c>
      <c r="G7" s="1" t="s">
        <v>107</v>
      </c>
      <c r="I7" s="1" t="s">
        <v>108</v>
      </c>
      <c r="K7" s="1" t="s">
        <v>27</v>
      </c>
      <c r="L7" s="1" t="s">
        <v>27</v>
      </c>
      <c r="M7" s="1" t="str">
        <f t="shared" si="2"/>
        <v>aka_record_details.html#4</v>
      </c>
      <c r="N7" s="1" t="s">
        <v>129</v>
      </c>
      <c r="O7" s="1" t="s">
        <v>130</v>
      </c>
      <c r="P7" s="1" t="s">
        <v>28</v>
      </c>
      <c r="Q7" s="1" t="s">
        <v>143</v>
      </c>
      <c r="R7" s="1" t="s">
        <v>137</v>
      </c>
      <c r="S7" s="3" t="s">
        <v>146</v>
      </c>
      <c r="T7" s="1" t="s">
        <v>150</v>
      </c>
      <c r="U7" s="1" t="s">
        <v>134</v>
      </c>
      <c r="V7" s="1" t="s">
        <v>155</v>
      </c>
      <c r="W7" s="1" t="s">
        <v>30</v>
      </c>
      <c r="X7" s="1" t="s">
        <v>31</v>
      </c>
      <c r="Y7" s="1" t="s">
        <v>158</v>
      </c>
      <c r="Z7" s="1" t="s">
        <v>32</v>
      </c>
      <c r="AA7" s="1" t="s">
        <v>67</v>
      </c>
      <c r="AB7" s="1" t="s">
        <v>93</v>
      </c>
      <c r="AC7" s="1">
        <v>1</v>
      </c>
      <c r="AD7" s="1" t="str">
        <f t="shared" si="3"/>
        <v>aka_word-list_1962_03.html#1</v>
      </c>
    </row>
    <row r="8" spans="1:30" ht="20.25">
      <c r="A8" s="1">
        <v>5</v>
      </c>
      <c r="B8" s="1" t="s">
        <v>78</v>
      </c>
      <c r="C8" s="1" t="str">
        <f t="shared" si="0"/>
        <v>aka_word-list_1964_01.wav</v>
      </c>
      <c r="D8" s="1" t="str">
        <f t="shared" si="1"/>
        <v>aka_word-list_1964_01.mp3</v>
      </c>
      <c r="E8" s="1" t="s">
        <v>94</v>
      </c>
      <c r="F8" s="2" t="s">
        <v>95</v>
      </c>
      <c r="G8" s="1" t="s">
        <v>109</v>
      </c>
      <c r="H8" s="1" t="s">
        <v>110</v>
      </c>
      <c r="I8" s="1" t="s">
        <v>111</v>
      </c>
      <c r="J8" s="1" t="s">
        <v>112</v>
      </c>
      <c r="K8" s="1" t="s">
        <v>27</v>
      </c>
      <c r="L8" s="1" t="s">
        <v>27</v>
      </c>
      <c r="M8" s="1" t="str">
        <f t="shared" si="2"/>
        <v>aka_record_details.html#5</v>
      </c>
      <c r="N8" s="1" t="s">
        <v>129</v>
      </c>
      <c r="O8" s="1" t="s">
        <v>130</v>
      </c>
      <c r="P8" s="1" t="s">
        <v>28</v>
      </c>
      <c r="Q8" s="1" t="s">
        <v>141</v>
      </c>
      <c r="R8" s="1" t="s">
        <v>138</v>
      </c>
      <c r="S8" s="3" t="s">
        <v>66</v>
      </c>
      <c r="T8" s="1" t="s">
        <v>151</v>
      </c>
      <c r="U8" s="1" t="s">
        <v>133</v>
      </c>
      <c r="V8" s="3" t="s">
        <v>29</v>
      </c>
      <c r="W8" s="1" t="s">
        <v>30</v>
      </c>
      <c r="X8" s="1" t="s">
        <v>31</v>
      </c>
      <c r="Y8" s="1" t="s">
        <v>158</v>
      </c>
      <c r="Z8" s="1" t="s">
        <v>32</v>
      </c>
      <c r="AA8" s="1" t="s">
        <v>67</v>
      </c>
      <c r="AB8" s="1" t="s">
        <v>94</v>
      </c>
      <c r="AC8" s="4">
        <v>1</v>
      </c>
      <c r="AD8" s="1" t="str">
        <f t="shared" si="3"/>
        <v>aka_word-list_1964_01.html#1</v>
      </c>
    </row>
    <row r="9" spans="1:30" ht="20.25">
      <c r="A9" s="1">
        <v>6</v>
      </c>
      <c r="B9" s="1" t="s">
        <v>79</v>
      </c>
      <c r="C9" s="1" t="str">
        <f t="shared" si="0"/>
        <v>aka_word-list_1964_02.wav</v>
      </c>
      <c r="D9" s="1" t="str">
        <f t="shared" si="1"/>
        <v>aka_word-list_1964_02.mp3</v>
      </c>
      <c r="E9" s="1" t="s">
        <v>94</v>
      </c>
      <c r="F9" s="2" t="s">
        <v>96</v>
      </c>
      <c r="G9" s="1" t="s">
        <v>113</v>
      </c>
      <c r="I9" s="1" t="s">
        <v>114</v>
      </c>
      <c r="K9" s="1" t="s">
        <v>27</v>
      </c>
      <c r="L9" s="1" t="s">
        <v>27</v>
      </c>
      <c r="M9" s="1" t="str">
        <f t="shared" si="2"/>
        <v>aka_record_details.html#6</v>
      </c>
      <c r="N9" s="1" t="s">
        <v>129</v>
      </c>
      <c r="O9" s="1" t="s">
        <v>130</v>
      </c>
      <c r="P9" s="1" t="s">
        <v>28</v>
      </c>
      <c r="Q9" s="1" t="s">
        <v>141</v>
      </c>
      <c r="R9" s="1" t="s">
        <v>138</v>
      </c>
      <c r="S9" s="3" t="s">
        <v>66</v>
      </c>
      <c r="T9" s="1" t="s">
        <v>151</v>
      </c>
      <c r="U9" s="1" t="s">
        <v>133</v>
      </c>
      <c r="V9" s="3" t="s">
        <v>29</v>
      </c>
      <c r="W9" s="1" t="s">
        <v>30</v>
      </c>
      <c r="X9" s="1" t="s">
        <v>31</v>
      </c>
      <c r="Y9" s="1" t="s">
        <v>158</v>
      </c>
      <c r="Z9" s="1" t="s">
        <v>32</v>
      </c>
      <c r="AA9" s="1" t="s">
        <v>67</v>
      </c>
      <c r="AC9" s="4">
        <v>47</v>
      </c>
      <c r="AD9" s="1" t="str">
        <f t="shared" si="3"/>
        <v>aka_word-list_1964_01.html#47</v>
      </c>
    </row>
    <row r="10" spans="1:30" ht="20.25">
      <c r="A10" s="1">
        <v>7</v>
      </c>
      <c r="B10" s="1" t="s">
        <v>80</v>
      </c>
      <c r="C10" s="1" t="str">
        <f t="shared" si="0"/>
        <v>aka_word-list_1971_01.wav</v>
      </c>
      <c r="D10" s="1" t="str">
        <f t="shared" si="1"/>
        <v>aka_word-list_1971_01.mp3</v>
      </c>
      <c r="E10" s="1" t="s">
        <v>97</v>
      </c>
      <c r="F10" s="2" t="s">
        <v>98</v>
      </c>
      <c r="G10" s="1" t="s">
        <v>115</v>
      </c>
      <c r="I10" s="1" t="s">
        <v>116</v>
      </c>
      <c r="K10" s="1" t="s">
        <v>27</v>
      </c>
      <c r="L10" s="1" t="s">
        <v>27</v>
      </c>
      <c r="M10" s="1" t="str">
        <f t="shared" si="2"/>
        <v>aka_record_details.html#7</v>
      </c>
      <c r="N10" s="1" t="s">
        <v>129</v>
      </c>
      <c r="O10" s="1" t="s">
        <v>130</v>
      </c>
      <c r="P10" s="1" t="s">
        <v>28</v>
      </c>
      <c r="Q10" s="1" t="s">
        <v>141</v>
      </c>
      <c r="R10" s="1" t="s">
        <v>139</v>
      </c>
      <c r="S10" s="3" t="s">
        <v>147</v>
      </c>
      <c r="T10" s="1" t="s">
        <v>152</v>
      </c>
      <c r="U10" s="1" t="s">
        <v>134</v>
      </c>
      <c r="V10" s="3" t="s">
        <v>29</v>
      </c>
      <c r="W10" s="1" t="s">
        <v>30</v>
      </c>
      <c r="X10" s="1" t="s">
        <v>31</v>
      </c>
      <c r="Y10" s="1" t="s">
        <v>158</v>
      </c>
      <c r="Z10" s="1" t="s">
        <v>32</v>
      </c>
      <c r="AA10" s="1" t="s">
        <v>67</v>
      </c>
      <c r="AB10" s="1" t="s">
        <v>97</v>
      </c>
      <c r="AC10" s="4">
        <v>1</v>
      </c>
      <c r="AD10" s="1" t="str">
        <f t="shared" si="3"/>
        <v>aka_word-list_1971_01.html#1</v>
      </c>
    </row>
    <row r="11" spans="1:30" ht="20.25">
      <c r="A11" s="1">
        <v>8</v>
      </c>
      <c r="B11" s="1" t="s">
        <v>81</v>
      </c>
      <c r="C11" s="1" t="str">
        <f t="shared" si="0"/>
        <v>aka_word-list_1971_02.wav</v>
      </c>
      <c r="D11" s="1" t="str">
        <f t="shared" si="1"/>
        <v>aka_word-list_1971_02.mp3</v>
      </c>
      <c r="E11" s="1" t="s">
        <v>97</v>
      </c>
      <c r="F11" s="2" t="s">
        <v>99</v>
      </c>
      <c r="G11" s="1" t="s">
        <v>117</v>
      </c>
      <c r="I11" s="1" t="s">
        <v>118</v>
      </c>
      <c r="K11" s="1" t="s">
        <v>27</v>
      </c>
      <c r="L11" s="1" t="s">
        <v>27</v>
      </c>
      <c r="M11" s="1" t="str">
        <f t="shared" si="2"/>
        <v>aka_record_details.html#8</v>
      </c>
      <c r="N11" s="1" t="s">
        <v>129</v>
      </c>
      <c r="O11" s="1" t="s">
        <v>130</v>
      </c>
      <c r="P11" s="1" t="s">
        <v>28</v>
      </c>
      <c r="Q11" s="1" t="s">
        <v>141</v>
      </c>
      <c r="R11" s="1" t="s">
        <v>139</v>
      </c>
      <c r="S11" s="3" t="s">
        <v>147</v>
      </c>
      <c r="T11" s="1" t="s">
        <v>152</v>
      </c>
      <c r="U11" s="1" t="s">
        <v>134</v>
      </c>
      <c r="V11" s="3" t="s">
        <v>29</v>
      </c>
      <c r="W11" s="1" t="s">
        <v>30</v>
      </c>
      <c r="X11" s="1" t="s">
        <v>31</v>
      </c>
      <c r="Y11" s="1" t="s">
        <v>158</v>
      </c>
      <c r="Z11" s="1" t="s">
        <v>32</v>
      </c>
      <c r="AA11" s="1" t="s">
        <v>67</v>
      </c>
      <c r="AC11" s="4">
        <v>14</v>
      </c>
      <c r="AD11" s="1" t="str">
        <f t="shared" si="3"/>
        <v>aka_word-list_1971_01.html#14</v>
      </c>
    </row>
    <row r="12" spans="1:30" ht="20.25">
      <c r="A12" s="1">
        <v>9</v>
      </c>
      <c r="B12" s="1" t="s">
        <v>82</v>
      </c>
      <c r="C12" s="1" t="str">
        <f t="shared" si="0"/>
        <v>aka_word-list_1971_03.wav</v>
      </c>
      <c r="D12" s="1" t="str">
        <f t="shared" si="1"/>
        <v>aka_word-list_1971_03.mp3</v>
      </c>
      <c r="E12" s="1" t="s">
        <v>97</v>
      </c>
      <c r="F12" s="2" t="s">
        <v>100</v>
      </c>
      <c r="G12" s="1" t="s">
        <v>119</v>
      </c>
      <c r="I12" s="1" t="s">
        <v>120</v>
      </c>
      <c r="K12" s="1" t="s">
        <v>27</v>
      </c>
      <c r="L12" s="1" t="s">
        <v>27</v>
      </c>
      <c r="M12" s="1" t="str">
        <f t="shared" si="2"/>
        <v>aka_record_details.html#9</v>
      </c>
      <c r="N12" s="1" t="s">
        <v>129</v>
      </c>
      <c r="O12" s="1" t="s">
        <v>130</v>
      </c>
      <c r="P12" s="1" t="s">
        <v>28</v>
      </c>
      <c r="Q12" s="1" t="s">
        <v>141</v>
      </c>
      <c r="R12" s="1" t="s">
        <v>139</v>
      </c>
      <c r="S12" s="3" t="s">
        <v>147</v>
      </c>
      <c r="T12" s="1" t="s">
        <v>152</v>
      </c>
      <c r="U12" s="1" t="s">
        <v>134</v>
      </c>
      <c r="V12" s="3" t="s">
        <v>29</v>
      </c>
      <c r="W12" s="1" t="s">
        <v>30</v>
      </c>
      <c r="X12" s="1" t="s">
        <v>31</v>
      </c>
      <c r="Y12" s="1" t="s">
        <v>158</v>
      </c>
      <c r="Z12" s="1" t="s">
        <v>32</v>
      </c>
      <c r="AA12" s="1" t="s">
        <v>67</v>
      </c>
      <c r="AC12" s="4">
        <v>30</v>
      </c>
      <c r="AD12" s="1" t="str">
        <f t="shared" si="3"/>
        <v>aka_word-list_1971_01.html#30</v>
      </c>
    </row>
    <row r="13" spans="1:30" ht="20.25">
      <c r="A13" s="1">
        <v>10</v>
      </c>
      <c r="B13" s="1" t="s">
        <v>83</v>
      </c>
      <c r="C13" s="1" t="str">
        <f t="shared" si="0"/>
        <v>aka_word-list_1971_04.wav</v>
      </c>
      <c r="D13" s="1" t="str">
        <f t="shared" si="1"/>
        <v>aka_word-list_1971_04.mp3</v>
      </c>
      <c r="E13" s="1" t="s">
        <v>97</v>
      </c>
      <c r="F13" s="2" t="s">
        <v>98</v>
      </c>
      <c r="G13" s="1" t="s">
        <v>115</v>
      </c>
      <c r="I13" s="1" t="s">
        <v>116</v>
      </c>
      <c r="K13" s="1" t="s">
        <v>27</v>
      </c>
      <c r="L13" s="1" t="s">
        <v>27</v>
      </c>
      <c r="M13" s="1" t="str">
        <f t="shared" si="2"/>
        <v>aka_record_details.html#10</v>
      </c>
      <c r="N13" s="1" t="s">
        <v>129</v>
      </c>
      <c r="O13" s="1" t="s">
        <v>130</v>
      </c>
      <c r="P13" s="1" t="s">
        <v>28</v>
      </c>
      <c r="Q13" s="1" t="s">
        <v>141</v>
      </c>
      <c r="R13" s="1" t="s">
        <v>139</v>
      </c>
      <c r="S13" s="3" t="s">
        <v>147</v>
      </c>
      <c r="T13" s="1" t="s">
        <v>152</v>
      </c>
      <c r="U13" s="1" t="s">
        <v>134</v>
      </c>
      <c r="V13" s="3" t="s">
        <v>29</v>
      </c>
      <c r="W13" s="1" t="s">
        <v>30</v>
      </c>
      <c r="X13" s="1" t="s">
        <v>31</v>
      </c>
      <c r="Y13" s="1" t="s">
        <v>158</v>
      </c>
      <c r="Z13" s="1" t="s">
        <v>32</v>
      </c>
      <c r="AA13" s="1" t="s">
        <v>67</v>
      </c>
      <c r="AB13" s="1" t="s">
        <v>97</v>
      </c>
      <c r="AC13" s="4">
        <v>1</v>
      </c>
      <c r="AD13" s="1" t="str">
        <f t="shared" si="3"/>
        <v>aka_word-list_1971_01.html#1</v>
      </c>
    </row>
    <row r="14" spans="1:30" ht="20.25">
      <c r="A14" s="1">
        <v>11</v>
      </c>
      <c r="B14" s="1" t="s">
        <v>84</v>
      </c>
      <c r="C14" s="1" t="str">
        <f t="shared" si="0"/>
        <v>aka_word-list_1971_05.wav</v>
      </c>
      <c r="D14" s="1" t="str">
        <f t="shared" si="1"/>
        <v>aka_word-list_1971_05.mp3</v>
      </c>
      <c r="E14" s="1" t="s">
        <v>97</v>
      </c>
      <c r="F14" s="2" t="s">
        <v>99</v>
      </c>
      <c r="G14" s="1" t="s">
        <v>117</v>
      </c>
      <c r="I14" s="1" t="s">
        <v>118</v>
      </c>
      <c r="K14" s="1" t="s">
        <v>27</v>
      </c>
      <c r="L14" s="1" t="s">
        <v>27</v>
      </c>
      <c r="M14" s="1" t="str">
        <f t="shared" si="2"/>
        <v>aka_record_details.html#11</v>
      </c>
      <c r="N14" s="1" t="s">
        <v>129</v>
      </c>
      <c r="O14" s="1" t="s">
        <v>130</v>
      </c>
      <c r="P14" s="1" t="s">
        <v>28</v>
      </c>
      <c r="Q14" s="1" t="s">
        <v>141</v>
      </c>
      <c r="R14" s="1" t="s">
        <v>139</v>
      </c>
      <c r="S14" s="3" t="s">
        <v>147</v>
      </c>
      <c r="T14" s="1" t="s">
        <v>152</v>
      </c>
      <c r="U14" s="1" t="s">
        <v>134</v>
      </c>
      <c r="V14" s="3" t="s">
        <v>29</v>
      </c>
      <c r="W14" s="1" t="s">
        <v>30</v>
      </c>
      <c r="X14" s="1" t="s">
        <v>31</v>
      </c>
      <c r="Y14" s="1" t="s">
        <v>158</v>
      </c>
      <c r="Z14" s="1" t="s">
        <v>32</v>
      </c>
      <c r="AA14" s="1" t="s">
        <v>67</v>
      </c>
      <c r="AC14" s="4">
        <v>14</v>
      </c>
      <c r="AD14" s="1" t="str">
        <f t="shared" si="3"/>
        <v>aka_word-list_1971_01.html#14</v>
      </c>
    </row>
    <row r="15" spans="1:30" ht="20.25">
      <c r="A15" s="1">
        <v>12</v>
      </c>
      <c r="B15" s="1" t="s">
        <v>85</v>
      </c>
      <c r="C15" s="1" t="str">
        <f t="shared" si="0"/>
        <v>aka_word-list_1971_06.wav</v>
      </c>
      <c r="D15" s="1" t="str">
        <f t="shared" si="1"/>
        <v>aka_word-list_1971_06.mp3</v>
      </c>
      <c r="E15" s="1" t="s">
        <v>97</v>
      </c>
      <c r="F15" s="2" t="s">
        <v>100</v>
      </c>
      <c r="G15" s="1" t="s">
        <v>119</v>
      </c>
      <c r="I15" s="1" t="s">
        <v>120</v>
      </c>
      <c r="K15" s="1" t="s">
        <v>27</v>
      </c>
      <c r="L15" s="1" t="s">
        <v>27</v>
      </c>
      <c r="M15" s="1" t="str">
        <f t="shared" si="2"/>
        <v>aka_record_details.html#12</v>
      </c>
      <c r="N15" s="1" t="s">
        <v>129</v>
      </c>
      <c r="O15" s="1" t="s">
        <v>130</v>
      </c>
      <c r="P15" s="1" t="s">
        <v>28</v>
      </c>
      <c r="Q15" s="1" t="s">
        <v>141</v>
      </c>
      <c r="R15" s="1" t="s">
        <v>139</v>
      </c>
      <c r="S15" s="3" t="s">
        <v>147</v>
      </c>
      <c r="T15" s="1" t="s">
        <v>152</v>
      </c>
      <c r="U15" s="1" t="s">
        <v>134</v>
      </c>
      <c r="V15" s="3" t="s">
        <v>29</v>
      </c>
      <c r="W15" s="1" t="s">
        <v>30</v>
      </c>
      <c r="X15" s="1" t="s">
        <v>31</v>
      </c>
      <c r="Y15" s="1" t="s">
        <v>158</v>
      </c>
      <c r="Z15" s="1" t="s">
        <v>32</v>
      </c>
      <c r="AA15" s="1" t="s">
        <v>67</v>
      </c>
      <c r="AC15" s="4">
        <v>30</v>
      </c>
      <c r="AD15" s="1" t="str">
        <f t="shared" si="3"/>
        <v>aka_word-list_1971_01.html#30</v>
      </c>
    </row>
    <row r="16" spans="1:30" ht="20.25">
      <c r="A16" s="1">
        <v>13</v>
      </c>
      <c r="B16" s="1" t="s">
        <v>86</v>
      </c>
      <c r="C16" s="1" t="str">
        <f t="shared" si="0"/>
        <v>aka_conversation_1980_01.wav</v>
      </c>
      <c r="D16" s="1" t="str">
        <f t="shared" si="1"/>
        <v>aka_conversation_1980_01.mp3</v>
      </c>
      <c r="E16" s="1" t="s">
        <v>101</v>
      </c>
      <c r="F16" s="2" t="s">
        <v>102</v>
      </c>
      <c r="G16" s="1" t="s">
        <v>121</v>
      </c>
      <c r="H16" s="1" t="s">
        <v>122</v>
      </c>
      <c r="I16" s="1" t="s">
        <v>123</v>
      </c>
      <c r="J16" s="1" t="s">
        <v>124</v>
      </c>
      <c r="K16" s="1" t="s">
        <v>27</v>
      </c>
      <c r="L16" s="1" t="s">
        <v>27</v>
      </c>
      <c r="M16" s="1" t="str">
        <f t="shared" si="2"/>
        <v>aka_record_details.html#13</v>
      </c>
      <c r="N16" s="1" t="s">
        <v>129</v>
      </c>
      <c r="O16" s="1" t="s">
        <v>130</v>
      </c>
      <c r="P16" s="1" t="s">
        <v>132</v>
      </c>
      <c r="Q16" s="1" t="s">
        <v>141</v>
      </c>
      <c r="R16" s="1" t="s">
        <v>140</v>
      </c>
      <c r="S16" s="3" t="s">
        <v>141</v>
      </c>
      <c r="T16" s="1" t="s">
        <v>153</v>
      </c>
      <c r="U16" s="1" t="s">
        <v>135</v>
      </c>
      <c r="V16" s="3" t="s">
        <v>156</v>
      </c>
      <c r="W16" s="1" t="s">
        <v>30</v>
      </c>
      <c r="X16" s="1" t="s">
        <v>31</v>
      </c>
      <c r="Y16" s="1" t="s">
        <v>158</v>
      </c>
      <c r="Z16" s="1" t="s">
        <v>32</v>
      </c>
      <c r="AA16" s="1" t="s">
        <v>67</v>
      </c>
      <c r="AB16" s="1" t="s">
        <v>101</v>
      </c>
      <c r="AC16" s="4">
        <v>1</v>
      </c>
      <c r="AD16" s="1" t="str">
        <f t="shared" si="3"/>
        <v>aka_conversation_1980_01.html#1</v>
      </c>
    </row>
    <row r="17" spans="1:30" ht="20.25">
      <c r="A17" s="1">
        <v>14</v>
      </c>
      <c r="B17" s="1" t="s">
        <v>87</v>
      </c>
      <c r="C17" s="1" t="str">
        <f t="shared" si="0"/>
        <v>aka_conversation_1980_02.wav</v>
      </c>
      <c r="D17" s="1" t="str">
        <f t="shared" si="1"/>
        <v>aka_conversation_1980_02.mp3</v>
      </c>
      <c r="E17" s="1" t="s">
        <v>101</v>
      </c>
      <c r="F17" s="2" t="s">
        <v>103</v>
      </c>
      <c r="G17" s="1" t="s">
        <v>125</v>
      </c>
      <c r="H17" s="1" t="s">
        <v>126</v>
      </c>
      <c r="I17" s="1" t="s">
        <v>127</v>
      </c>
      <c r="J17" s="1" t="s">
        <v>128</v>
      </c>
      <c r="K17" s="1" t="s">
        <v>27</v>
      </c>
      <c r="L17" s="1" t="s">
        <v>27</v>
      </c>
      <c r="M17" s="1" t="str">
        <f t="shared" si="2"/>
        <v>aka_record_details.html#14</v>
      </c>
      <c r="N17" s="1" t="s">
        <v>129</v>
      </c>
      <c r="O17" s="1" t="s">
        <v>130</v>
      </c>
      <c r="P17" s="1" t="s">
        <v>132</v>
      </c>
      <c r="Q17" s="1" t="s">
        <v>141</v>
      </c>
      <c r="R17" s="1" t="s">
        <v>140</v>
      </c>
      <c r="S17" s="3" t="s">
        <v>141</v>
      </c>
      <c r="T17" s="1" t="s">
        <v>153</v>
      </c>
      <c r="U17" s="1" t="s">
        <v>135</v>
      </c>
      <c r="V17" s="3" t="s">
        <v>156</v>
      </c>
      <c r="W17" s="1" t="s">
        <v>30</v>
      </c>
      <c r="X17" s="1" t="s">
        <v>31</v>
      </c>
      <c r="Y17" s="1" t="s">
        <v>158</v>
      </c>
      <c r="Z17" s="1" t="s">
        <v>32</v>
      </c>
      <c r="AA17" s="1" t="s">
        <v>67</v>
      </c>
      <c r="AC17" s="4">
        <v>75</v>
      </c>
      <c r="AD17" s="1" t="str">
        <f t="shared" si="3"/>
        <v>aka_conversation_1980_01.html#75</v>
      </c>
    </row>
    <row r="18" spans="1:30" ht="17.25">
      <c r="A18" s="1">
        <v>15</v>
      </c>
      <c r="B18" s="1" t="s">
        <v>88</v>
      </c>
      <c r="C18" s="1" t="str">
        <f t="shared" si="0"/>
        <v>aka_story_0000_01.wav</v>
      </c>
      <c r="D18" s="1" t="str">
        <f t="shared" si="1"/>
        <v>aka_story_0000_01.mp3</v>
      </c>
      <c r="E18" s="1" t="s">
        <v>104</v>
      </c>
      <c r="F18" s="2" t="s">
        <v>73</v>
      </c>
      <c r="K18" s="1" t="s">
        <v>27</v>
      </c>
      <c r="L18" s="1" t="s">
        <v>27</v>
      </c>
      <c r="M18" s="1" t="str">
        <f t="shared" si="2"/>
        <v>aka_record_details.html#15</v>
      </c>
      <c r="N18" s="1" t="s">
        <v>129</v>
      </c>
      <c r="O18" s="1" t="s">
        <v>130</v>
      </c>
      <c r="P18" s="1" t="s">
        <v>131</v>
      </c>
      <c r="Q18" s="1" t="s">
        <v>144</v>
      </c>
      <c r="R18" s="1" t="s">
        <v>145</v>
      </c>
      <c r="S18" s="1" t="s">
        <v>148</v>
      </c>
      <c r="T18" s="1" t="s">
        <v>151</v>
      </c>
      <c r="U18" s="1" t="s">
        <v>136</v>
      </c>
      <c r="V18" s="1" t="s">
        <v>157</v>
      </c>
      <c r="W18" s="1" t="s">
        <v>30</v>
      </c>
      <c r="X18" s="1" t="s">
        <v>31</v>
      </c>
      <c r="Y18" s="1" t="s">
        <v>158</v>
      </c>
      <c r="Z18" s="1" t="s">
        <v>32</v>
      </c>
      <c r="AA18" s="1" t="s">
        <v>67</v>
      </c>
      <c r="AB18" s="1" t="str">
        <f>E18</f>
        <v>aka_story_0000_01.html</v>
      </c>
      <c r="AC18" s="1">
        <v>1</v>
      </c>
      <c r="AD18" s="1" t="str">
        <f t="shared" si="3"/>
        <v>aka_story_0000_01.html#1</v>
      </c>
    </row>
    <row r="19" spans="1:30" ht="17.25">
      <c r="A19" s="1">
        <v>16</v>
      </c>
      <c r="C19" s="1" t="str">
        <f t="shared" si="0"/>
        <v>.wav</v>
      </c>
      <c r="D19" s="1" t="str">
        <f t="shared" si="1"/>
        <v>.mp3</v>
      </c>
      <c r="F19" s="2"/>
      <c r="K19" s="1" t="s">
        <v>27</v>
      </c>
      <c r="L19" s="1" t="s">
        <v>27</v>
      </c>
      <c r="W19" s="1" t="s">
        <v>30</v>
      </c>
      <c r="X19" s="1" t="s">
        <v>31</v>
      </c>
      <c r="Z19" s="1" t="s">
        <v>32</v>
      </c>
      <c r="AA19" s="1" t="s">
        <v>67</v>
      </c>
      <c r="AB19" s="1">
        <f>E19</f>
        <v>0</v>
      </c>
      <c r="AD19" s="1" t="str">
        <f t="shared" si="3"/>
        <v>#</v>
      </c>
    </row>
    <row r="20" spans="1:30" ht="17.25">
      <c r="A20" s="1">
        <v>17</v>
      </c>
      <c r="C20" s="1" t="str">
        <f t="shared" si="0"/>
        <v>.wav</v>
      </c>
      <c r="D20" s="1" t="str">
        <f t="shared" si="1"/>
        <v>.mp3</v>
      </c>
      <c r="F20" s="2"/>
      <c r="K20" s="1" t="s">
        <v>27</v>
      </c>
      <c r="L20" s="1" t="s">
        <v>27</v>
      </c>
      <c r="W20" s="1" t="s">
        <v>30</v>
      </c>
      <c r="X20" s="1" t="s">
        <v>31</v>
      </c>
      <c r="Z20" s="1" t="s">
        <v>32</v>
      </c>
      <c r="AA20" s="1" t="s">
        <v>67</v>
      </c>
      <c r="AB20" s="1">
        <f>E20</f>
        <v>0</v>
      </c>
      <c r="AD20" s="1" t="str">
        <f t="shared" si="3"/>
        <v>#</v>
      </c>
    </row>
    <row r="21" spans="1:30" ht="17.25">
      <c r="A21" s="1">
        <v>18</v>
      </c>
      <c r="C21" s="1" t="str">
        <f t="shared" si="0"/>
        <v>.wav</v>
      </c>
      <c r="D21" s="1" t="str">
        <f t="shared" si="1"/>
        <v>.mp3</v>
      </c>
      <c r="F21" s="2"/>
      <c r="K21" s="1" t="s">
        <v>27</v>
      </c>
      <c r="L21" s="1" t="s">
        <v>27</v>
      </c>
      <c r="W21" s="1" t="s">
        <v>30</v>
      </c>
      <c r="X21" s="1" t="s">
        <v>31</v>
      </c>
      <c r="Z21" s="1" t="s">
        <v>32</v>
      </c>
      <c r="AA21" s="1" t="s">
        <v>67</v>
      </c>
      <c r="AB21" s="1">
        <f>E21</f>
        <v>0</v>
      </c>
      <c r="AD21" s="1" t="str">
        <f t="shared" si="3"/>
        <v>#</v>
      </c>
    </row>
    <row r="22" spans="1:30" ht="17.25">
      <c r="A22" s="1">
        <v>19</v>
      </c>
      <c r="C22" s="1" t="str">
        <f t="shared" si="0"/>
        <v>.wav</v>
      </c>
      <c r="D22" s="1" t="str">
        <f t="shared" si="1"/>
        <v>.mp3</v>
      </c>
      <c r="F22" s="2"/>
      <c r="K22" s="1" t="s">
        <v>27</v>
      </c>
      <c r="L22" s="1" t="s">
        <v>27</v>
      </c>
      <c r="W22" s="1" t="s">
        <v>30</v>
      </c>
      <c r="X22" s="1" t="s">
        <v>31</v>
      </c>
      <c r="Z22" s="1" t="s">
        <v>32</v>
      </c>
      <c r="AA22" s="1" t="s">
        <v>67</v>
      </c>
      <c r="AB22" s="1">
        <f>E22</f>
        <v>0</v>
      </c>
      <c r="AD22" s="1" t="str">
        <f t="shared" si="3"/>
        <v>#</v>
      </c>
    </row>
    <row r="23" spans="1:30" ht="17.25">
      <c r="A23" s="1">
        <v>20</v>
      </c>
      <c r="C23" s="1" t="str">
        <f t="shared" si="0"/>
        <v>.wav</v>
      </c>
      <c r="D23" s="1" t="str">
        <f t="shared" si="1"/>
        <v>.mp3</v>
      </c>
      <c r="F23" s="2"/>
      <c r="K23" s="1" t="s">
        <v>27</v>
      </c>
      <c r="L23" s="1" t="s">
        <v>27</v>
      </c>
      <c r="W23" s="1" t="s">
        <v>30</v>
      </c>
      <c r="X23" s="1" t="s">
        <v>31</v>
      </c>
      <c r="Z23" s="1" t="s">
        <v>32</v>
      </c>
      <c r="AA23" s="1" t="s">
        <v>67</v>
      </c>
      <c r="AB23" s="1">
        <f>E23</f>
        <v>0</v>
      </c>
      <c r="AD23" s="1" t="str">
        <f t="shared" si="3"/>
        <v>#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8"/>
  <sheetViews>
    <sheetView workbookViewId="0" topLeftCell="A1">
      <selection activeCell="B18" sqref="B18:BD22"/>
    </sheetView>
  </sheetViews>
  <sheetFormatPr defaultColWidth="9.140625" defaultRowHeight="12.75"/>
  <cols>
    <col min="1" max="1" width="38.421875" style="1" bestFit="1" customWidth="1"/>
    <col min="2" max="2" width="37.140625" style="1" bestFit="1" customWidth="1"/>
    <col min="3" max="3" width="44.7109375" style="1" bestFit="1" customWidth="1"/>
    <col min="4" max="4" width="44.7109375" style="1" customWidth="1"/>
    <col min="5" max="5" width="65.421875" style="1" bestFit="1" customWidth="1"/>
    <col min="6" max="6" width="48.421875" style="1" bestFit="1" customWidth="1"/>
    <col min="7" max="7" width="69.421875" style="1" bestFit="1" customWidth="1"/>
    <col min="8" max="8" width="56.421875" style="1" bestFit="1" customWidth="1"/>
    <col min="9" max="9" width="50.7109375" style="1" bestFit="1" customWidth="1"/>
    <col min="10" max="10" width="49.421875" style="1" bestFit="1" customWidth="1"/>
    <col min="11" max="11" width="45.00390625" style="1" bestFit="1" customWidth="1"/>
    <col min="12" max="12" width="56.421875" style="1" bestFit="1" customWidth="1"/>
    <col min="13" max="14" width="54.8515625" style="1" bestFit="1" customWidth="1"/>
    <col min="15" max="15" width="68.57421875" style="1" bestFit="1" customWidth="1"/>
    <col min="16" max="16" width="51.00390625" style="1" bestFit="1" customWidth="1"/>
    <col min="17" max="17" width="70.00390625" style="1" bestFit="1" customWidth="1"/>
    <col min="18" max="18" width="49.28125" style="1" bestFit="1" customWidth="1"/>
    <col min="19" max="19" width="67.140625" style="1" bestFit="1" customWidth="1"/>
    <col min="20" max="20" width="43.8515625" style="1" bestFit="1" customWidth="1"/>
    <col min="21" max="21" width="47.57421875" style="1" bestFit="1" customWidth="1"/>
    <col min="22" max="22" width="46.421875" style="1" bestFit="1" customWidth="1"/>
    <col min="23" max="23" width="48.57421875" style="1" bestFit="1" customWidth="1"/>
    <col min="24" max="24" width="52.140625" style="1" bestFit="1" customWidth="1"/>
    <col min="25" max="25" width="53.140625" style="1" bestFit="1" customWidth="1"/>
    <col min="26" max="26" width="40.140625" style="1" bestFit="1" customWidth="1"/>
    <col min="27" max="27" width="122.57421875" style="1" bestFit="1" customWidth="1"/>
    <col min="28" max="28" width="66.57421875" style="1" bestFit="1" customWidth="1"/>
    <col min="29" max="29" width="66.00390625" style="1" bestFit="1" customWidth="1"/>
    <col min="30" max="30" width="11.00390625" style="1" bestFit="1" customWidth="1"/>
    <col min="31" max="16384" width="9.140625" style="1" customWidth="1"/>
  </cols>
  <sheetData>
    <row r="1" spans="1:5" ht="17.25">
      <c r="A1" s="1" t="s">
        <v>33</v>
      </c>
      <c r="C1" s="1" t="s">
        <v>34</v>
      </c>
      <c r="E1" s="1" t="str">
        <f>CONCATENATE("&lt;language_name&gt;",'Raw Metadata'!C1,"&lt;/language_name&gt;")</f>
        <v>&lt;language_name&gt;Akan&lt;/language_name&gt;</v>
      </c>
    </row>
    <row r="2" spans="1:30" ht="17.25">
      <c r="A2" s="1" t="s">
        <v>35</v>
      </c>
      <c r="B2" s="1" t="s">
        <v>36</v>
      </c>
      <c r="C2" s="1" t="s">
        <v>37</v>
      </c>
      <c r="D2" s="1" t="s">
        <v>71</v>
      </c>
      <c r="E2" s="1" t="s">
        <v>38</v>
      </c>
      <c r="F2" s="1" t="s">
        <v>39</v>
      </c>
      <c r="G2" s="1" t="s">
        <v>40</v>
      </c>
      <c r="H2" s="1" t="s">
        <v>41</v>
      </c>
      <c r="I2" s="1" t="s">
        <v>42</v>
      </c>
      <c r="J2" s="1" t="s">
        <v>70</v>
      </c>
      <c r="K2" s="1" t="s">
        <v>43</v>
      </c>
      <c r="L2" s="1" t="s">
        <v>44</v>
      </c>
      <c r="M2" s="1" t="s">
        <v>45</v>
      </c>
      <c r="N2" s="1" t="s">
        <v>46</v>
      </c>
      <c r="O2" s="1" t="s">
        <v>47</v>
      </c>
      <c r="P2" s="1" t="s">
        <v>48</v>
      </c>
      <c r="Q2" s="1" t="s">
        <v>49</v>
      </c>
      <c r="R2" s="1" t="s">
        <v>50</v>
      </c>
      <c r="S2" s="1" t="s">
        <v>51</v>
      </c>
      <c r="T2" s="1" t="s">
        <v>52</v>
      </c>
      <c r="U2" s="1" t="s">
        <v>53</v>
      </c>
      <c r="V2" s="1" t="s">
        <v>54</v>
      </c>
      <c r="W2" s="1" t="s">
        <v>55</v>
      </c>
      <c r="X2" s="1" t="s">
        <v>56</v>
      </c>
      <c r="Y2" s="1" t="s">
        <v>57</v>
      </c>
      <c r="Z2" s="1" t="s">
        <v>58</v>
      </c>
      <c r="AA2" s="1" t="s">
        <v>59</v>
      </c>
      <c r="AB2" s="1" t="s">
        <v>60</v>
      </c>
      <c r="AC2" s="1" t="s">
        <v>61</v>
      </c>
      <c r="AD2" s="1" t="s">
        <v>62</v>
      </c>
    </row>
    <row r="3" spans="1:30" ht="17.25">
      <c r="A3" s="1" t="s">
        <v>63</v>
      </c>
      <c r="B3" s="1" t="str">
        <f>CONCATENATE("&lt;entry&gt;",'Raw Metadata'!A4,"&lt;/entry&gt;")</f>
        <v>&lt;entry&gt;1&lt;/entry&gt;</v>
      </c>
      <c r="C3" s="1" t="str">
        <f>CONCATENATE("&lt;lang_name&gt;",'Raw Metadata'!N4,"&lt;/lang_name&gt;")</f>
        <v>&lt;lang_name&gt;Akan&lt;/lang_name&gt;</v>
      </c>
      <c r="D3" s="1" t="str">
        <f>CONCATENATE("&lt;dialect&gt;",'Raw Metadata'!U4,"&lt;/dialect&gt;")</f>
        <v>&lt;dialect&gt;Fante dialect&lt;/dialect&gt;</v>
      </c>
      <c r="E3" s="1" t="str">
        <f>CONCATENATE("&lt;sil_code&gt;",'Raw Metadata'!O4,"&lt;/sil_code&gt;")</f>
        <v>&lt;sil_code&gt;aka&lt;/sil_code&gt;</v>
      </c>
      <c r="F3" s="1" t="str">
        <f>CONCATENATE("&lt;content&gt;",'Raw Metadata'!P4,"&lt;/content&gt;")</f>
        <v>&lt;content&gt;Word List&lt;/content&gt;</v>
      </c>
      <c r="G3" s="1" t="str">
        <f>CONCATENATE("&lt;recording_location&gt;",'Raw Metadata'!Q4,"&lt;/recording_location&gt;")</f>
        <v>&lt;recording_location&gt;University of Ghana, Ghana&lt;/recording_location&gt;</v>
      </c>
      <c r="H3" s="1" t="str">
        <f>CONCATENATE("&lt;recording_date&gt;",'Raw Metadata'!R4,"&lt;/recording_date&gt;")</f>
        <v>&lt;recording_date&gt;23 January, 1962&lt;/recording_date&gt;</v>
      </c>
      <c r="I3" s="1" t="str">
        <f>CONCATENATE("&lt;fieldworkers&gt;",'Raw Metadata'!S4,"&lt;/fieldworkers&gt;")</f>
        <v>&lt;fieldworkers&gt;Peter Ladefoged&lt;/fieldworkers&gt;</v>
      </c>
      <c r="J3" s="1" t="str">
        <f>CONCATENATE("&lt;origin&gt;",'Raw Metadata'!T4,"&lt;/origin&gt;")</f>
        <v>&lt;origin&gt;Speaker from Cape Coast, Central Region, Ghana&lt;/origin&gt;</v>
      </c>
      <c r="K3" s="1" t="str">
        <f>CONCATENATE("&lt;speakers&gt;",'Raw Metadata'!V4,"&lt;/speakers&gt;")</f>
        <v>&lt;speakers&gt;W. P. Brown-Orleans&lt;/speakers&gt;</v>
      </c>
      <c r="L3" s="1" t="str">
        <f>CONCATENATE("&lt;filename_audio&gt;",'Raw Metadata'!B4,"&lt;/filename_audio&gt;")</f>
        <v>&lt;filename_audio&gt;aka_word-list_1962_01&lt;/filename_audio&gt;</v>
      </c>
      <c r="M3" s="1" t="str">
        <f>CONCATENATE("&lt;filename_wav&gt;",'Raw Metadata'!C4,"&lt;/filename_wav&gt;")</f>
        <v>&lt;filename_wav&gt;aka_word-list_1962_01.wav&lt;/filename_wav&gt;</v>
      </c>
      <c r="N3" s="1" t="str">
        <f>CONCATENATE("&lt;filename_mp3&gt;",'Raw Metadata'!D4,"&lt;/filename_mp3&gt;")</f>
        <v>&lt;filename_mp3&gt;aka_word-list_1962_01.mp3&lt;/filename_mp3&gt;</v>
      </c>
      <c r="O3" s="1" t="str">
        <f>CONCATENATE("&lt;wav_quality&gt;",'Raw Metadata'!W4,"&lt;/wav_quality&gt;")</f>
        <v>&lt;wav_quality&gt;44.1 kHz, 16-bit sound depth (bit rate=705 kbps)&lt;/wav_quality&gt;</v>
      </c>
      <c r="P3" s="1" t="str">
        <f>CONCATENATE("&lt;mp3_quality&gt;",'Raw Metadata'!X4,"&lt;/mp3_quality&gt;")</f>
        <v>&lt;mp3_quality&gt;56 kbps&lt;/mp3_quality&gt;</v>
      </c>
      <c r="Q3" s="1" t="str">
        <f>CONCATENATE("&lt;original_medium&gt;",'Raw Metadata'!Y4,"&lt;/original_medium&gt;")</f>
        <v>&lt;original_medium&gt;reel tape&lt;/original_medium&gt;</v>
      </c>
      <c r="R3" s="1" t="str">
        <f>CONCATENATE("&lt;wordlist&gt;",'Raw Metadata'!E4,"&lt;/wordlist&gt;")</f>
        <v>&lt;wordlist&gt;aka_word-list_1962_01.html&lt;/wordlist&gt;</v>
      </c>
      <c r="S3" s="1" t="str">
        <f>CONCATENATE("&lt;wordlist_entries&gt;",'Raw Metadata'!F4,"&lt;/wordlist_entries&gt;")</f>
        <v>&lt;wordlist_entries&gt;1 - 20&lt;/wordlist_entries&gt;</v>
      </c>
      <c r="T3" s="1" t="str">
        <f>CONCATENATE("&lt;image_tif&gt;",'Raw Metadata'!I4,"&lt;/image_tif&gt;")</f>
        <v>&lt;image_tif&gt;aka_word-list_1962_01.tif&lt;/image_tif&gt;</v>
      </c>
      <c r="U3" s="1" t="str">
        <f>CONCATENATE("&lt;image_tif2&gt;",'Raw Metadata'!J4,"&lt;/image_tif2&gt;")</f>
        <v>&lt;image_tif2&gt;&lt;/image_tif2&gt;</v>
      </c>
      <c r="V3" s="1" t="str">
        <f>CONCATENATE("&lt;image_jpg&gt;",'Raw Metadata'!G4,"&lt;/image_jpg&gt;")</f>
        <v>&lt;image_jpg&gt;aka_word-list_1962_01.jpg&lt;/image_jpg&gt;</v>
      </c>
      <c r="W3" s="1" t="str">
        <f>CONCATENATE("&lt;image_jpg2&gt;",'Raw Metadata'!H4,"&lt;/image_jpg2&gt;")</f>
        <v>&lt;image_jpg2&gt;&lt;/image_jpg2&gt;</v>
      </c>
      <c r="X3" s="1" t="str">
        <f>CONCATENATE("&lt;tif_quality&gt;",'Raw Metadata'!K4,"&lt;/tif_quality&gt;")</f>
        <v>&lt;tif_quality&gt;300 dpi&lt;/tif_quality&gt;</v>
      </c>
      <c r="Y3" s="1" t="str">
        <f>CONCATENATE("&lt;jpg_quality&gt;",'Raw Metadata'!L4,"&lt;/jpg_quality&gt;")</f>
        <v>&lt;jpg_quality&gt;300 dpi&lt;/jpg_quality&gt;</v>
      </c>
      <c r="Z3" s="1" t="str">
        <f>CONCATENATE("&lt;details&gt;",'Raw Metadata'!M4,"&lt;/details&gt;")</f>
        <v>&lt;details&gt;aka_record_details.html#1&lt;/details&gt;</v>
      </c>
      <c r="AA3" s="1" t="str">
        <f>CONCATENATE("&lt;rights&gt;",'Raw Metadata'!Z4,"&lt;/rights&gt;")</f>
        <v>&lt;rights&gt;This work is licensed under a Creative Commons license, available for viewing at http://creativecommons.org/licenses/by-nc/2.0/&lt;/rights&gt;</v>
      </c>
      <c r="AB3" s="1" t="str">
        <f>CONCATENATE("&lt;wordlist_no_repetition&gt;",'Raw Metadata'!AB4,"&lt;/wordlist_no_repetition&gt;")</f>
        <v>&lt;wordlist_no_repetition&gt;aka_word-list_1962_01.html&lt;/wordlist_no_repetition&gt;</v>
      </c>
      <c r="AC3" s="1" t="str">
        <f>CONCATENATE("&lt;link_within_wordlist&gt;",'Raw Metadata'!AD4,"&lt;/link_within_wordlist&gt;")</f>
        <v>&lt;link_within_wordlist&gt;aka_word-list_1962_01.html#1&lt;/link_within_wordlist&gt;</v>
      </c>
      <c r="AD3" s="1" t="s">
        <v>64</v>
      </c>
    </row>
    <row r="4" spans="1:30" ht="17.25">
      <c r="A4" s="1" t="s">
        <v>63</v>
      </c>
      <c r="B4" s="1" t="str">
        <f>CONCATENATE("&lt;entry&gt;",'Raw Metadata'!A5,"&lt;/entry&gt;")</f>
        <v>&lt;entry&gt;2&lt;/entry&gt;</v>
      </c>
      <c r="C4" s="1" t="str">
        <f>CONCATENATE("&lt;lang_name&gt;",'Raw Metadata'!N5,"&lt;/lang_name&gt;")</f>
        <v>&lt;lang_name&gt;Akan&lt;/lang_name&gt;</v>
      </c>
      <c r="D4" s="1" t="str">
        <f>CONCATENATE("&lt;dialect&gt;",'Raw Metadata'!U5,"&lt;/dialect&gt;")</f>
        <v>&lt;dialect&gt;Fante dialect&lt;/dialect&gt;</v>
      </c>
      <c r="E4" s="1" t="str">
        <f>CONCATENATE("&lt;sil_code&gt;",'Raw Metadata'!O5,"&lt;/sil_code&gt;")</f>
        <v>&lt;sil_code&gt;aka&lt;/sil_code&gt;</v>
      </c>
      <c r="F4" s="1" t="str">
        <f>CONCATENATE("&lt;content&gt;",'Raw Metadata'!P5,"&lt;/content&gt;")</f>
        <v>&lt;content&gt;Word List&lt;/content&gt;</v>
      </c>
      <c r="G4" s="1" t="str">
        <f>CONCATENATE("&lt;recording_location&gt;",'Raw Metadata'!Q5,"&lt;/recording_location&gt;")</f>
        <v>&lt;recording_location&gt;University of Ghana, Ghana&lt;/recording_location&gt;</v>
      </c>
      <c r="H4" s="1" t="str">
        <f>CONCATENATE("&lt;recording_date&gt;",'Raw Metadata'!R5,"&lt;/recording_date&gt;")</f>
        <v>&lt;recording_date&gt;23 January, 1962&lt;/recording_date&gt;</v>
      </c>
      <c r="I4" s="1" t="str">
        <f>CONCATENATE("&lt;fieldworkers&gt;",'Raw Metadata'!S5,"&lt;/fieldworkers&gt;")</f>
        <v>&lt;fieldworkers&gt;Peter Ladefoged&lt;/fieldworkers&gt;</v>
      </c>
      <c r="J4" s="1" t="str">
        <f>CONCATENATE("&lt;origin&gt;",'Raw Metadata'!T5,"&lt;/origin&gt;")</f>
        <v>&lt;origin&gt;Speaker from Cape Coast, Central Region, Ghana&lt;/origin&gt;</v>
      </c>
      <c r="K4" s="1" t="str">
        <f>CONCATENATE("&lt;speakers&gt;",'Raw Metadata'!V5,"&lt;/speakers&gt;")</f>
        <v>&lt;speakers&gt;W. P. Brown-Orleans&lt;/speakers&gt;</v>
      </c>
      <c r="L4" s="1" t="str">
        <f>CONCATENATE("&lt;filename_audio&gt;",'Raw Metadata'!B5,"&lt;/filename_audio&gt;")</f>
        <v>&lt;filename_audio&gt;aka_word-list_1962_02&lt;/filename_audio&gt;</v>
      </c>
      <c r="M4" s="1" t="str">
        <f>CONCATENATE("&lt;filename_wav&gt;",'Raw Metadata'!C5,"&lt;/filename_wav&gt;")</f>
        <v>&lt;filename_wav&gt;aka_word-list_1962_02.wav&lt;/filename_wav&gt;</v>
      </c>
      <c r="N4" s="1" t="str">
        <f>CONCATENATE("&lt;filename_mp3&gt;",'Raw Metadata'!D5,"&lt;/filename_mp3&gt;")</f>
        <v>&lt;filename_mp3&gt;aka_word-list_1962_02.mp3&lt;/filename_mp3&gt;</v>
      </c>
      <c r="O4" s="1" t="str">
        <f>CONCATENATE("&lt;wav_quality&gt;",'Raw Metadata'!W5,"&lt;/wav_quality&gt;")</f>
        <v>&lt;wav_quality&gt;44.1 kHz, 16-bit sound depth (bit rate=705 kbps)&lt;/wav_quality&gt;</v>
      </c>
      <c r="P4" s="1" t="str">
        <f>CONCATENATE("&lt;mp3_quality&gt;",'Raw Metadata'!X5,"&lt;/mp3_quality&gt;")</f>
        <v>&lt;mp3_quality&gt;56 kbps&lt;/mp3_quality&gt;</v>
      </c>
      <c r="Q4" s="1" t="str">
        <f>CONCATENATE("&lt;original_medium&gt;",'Raw Metadata'!Y5,"&lt;/original_medium&gt;")</f>
        <v>&lt;original_medium&gt;reel tape&lt;/original_medium&gt;</v>
      </c>
      <c r="R4" s="1" t="str">
        <f>CONCATENATE("&lt;wordlist&gt;",'Raw Metadata'!E5,"&lt;/wordlist&gt;")</f>
        <v>&lt;wordlist&gt;aka_word-list_1962_01.html&lt;/wordlist&gt;</v>
      </c>
      <c r="S4" s="1" t="str">
        <f>CONCATENATE("&lt;wordlist_entries&gt;",'Raw Metadata'!F5,"&lt;/wordlist_entries&gt;")</f>
        <v>&lt;wordlist_entries&gt;1 - 20&lt;/wordlist_entries&gt;</v>
      </c>
      <c r="T4" s="1" t="str">
        <f>CONCATENATE("&lt;image_tif&gt;",'Raw Metadata'!I5,"&lt;/image_tif&gt;")</f>
        <v>&lt;image_tif&gt;aka_word-list_1962_01.tif&lt;/image_tif&gt;</v>
      </c>
      <c r="U4" s="1" t="str">
        <f>CONCATENATE("&lt;image_tif2&gt;",'Raw Metadata'!J5,"&lt;/image_tif2&gt;")</f>
        <v>&lt;image_tif2&gt;&lt;/image_tif2&gt;</v>
      </c>
      <c r="V4" s="1" t="str">
        <f>CONCATENATE("&lt;image_jpg&gt;",'Raw Metadata'!G5,"&lt;/image_jpg&gt;")</f>
        <v>&lt;image_jpg&gt;aka_word-list_1962_01.jpg&lt;/image_jpg&gt;</v>
      </c>
      <c r="W4" s="1" t="str">
        <f>CONCATENATE("&lt;image_jpg2&gt;",'Raw Metadata'!H5,"&lt;/image_jpg2&gt;")</f>
        <v>&lt;image_jpg2&gt;&lt;/image_jpg2&gt;</v>
      </c>
      <c r="X4" s="1" t="str">
        <f>CONCATENATE("&lt;tif_quality&gt;",'Raw Metadata'!K5,"&lt;/tif_quality&gt;")</f>
        <v>&lt;tif_quality&gt;300 dpi&lt;/tif_quality&gt;</v>
      </c>
      <c r="Y4" s="1" t="str">
        <f>CONCATENATE("&lt;jpg_quality&gt;",'Raw Metadata'!L5,"&lt;/jpg_quality&gt;")</f>
        <v>&lt;jpg_quality&gt;300 dpi&lt;/jpg_quality&gt;</v>
      </c>
      <c r="Z4" s="1" t="str">
        <f>CONCATENATE("&lt;details&gt;",'Raw Metadata'!M5,"&lt;/details&gt;")</f>
        <v>&lt;details&gt;aka_record_details.html#2&lt;/details&gt;</v>
      </c>
      <c r="AA4" s="1" t="str">
        <f>CONCATENATE("&lt;rights&gt;",'Raw Metadata'!Z5,"&lt;/rights&gt;")</f>
        <v>&lt;rights&gt;This work is licensed under a Creative Commons license, available for viewing at http://creativecommons.org/licenses/by-nc/2.0/&lt;/rights&gt;</v>
      </c>
      <c r="AB4" s="1" t="str">
        <f>CONCATENATE("&lt;wordlist_no_repetition&gt;",'Raw Metadata'!AB5,"&lt;/wordlist_no_repetition&gt;")</f>
        <v>&lt;wordlist_no_repetition&gt;aka_word-list_1962_01.html&lt;/wordlist_no_repetition&gt;</v>
      </c>
      <c r="AC4" s="1" t="str">
        <f>CONCATENATE("&lt;link_within_wordlist&gt;",'Raw Metadata'!AD5,"&lt;/link_within_wordlist&gt;")</f>
        <v>&lt;link_within_wordlist&gt;aka_word-list_1962_01.html#1&lt;/link_within_wordlist&gt;</v>
      </c>
      <c r="AD4" s="1" t="s">
        <v>64</v>
      </c>
    </row>
    <row r="5" spans="1:30" ht="17.25">
      <c r="A5" s="1" t="s">
        <v>63</v>
      </c>
      <c r="B5" s="1" t="str">
        <f>CONCATENATE("&lt;entry&gt;",'Raw Metadata'!A6,"&lt;/entry&gt;")</f>
        <v>&lt;entry&gt;3&lt;/entry&gt;</v>
      </c>
      <c r="C5" s="1" t="str">
        <f>CONCATENATE("&lt;lang_name&gt;",'Raw Metadata'!N6,"&lt;/lang_name&gt;")</f>
        <v>&lt;lang_name&gt;Akan&lt;/lang_name&gt;</v>
      </c>
      <c r="D5" s="1" t="str">
        <f>CONCATENATE("&lt;dialect&gt;",'Raw Metadata'!U6,"&lt;/dialect&gt;")</f>
        <v>&lt;dialect&gt;Twi dialect&lt;/dialect&gt;</v>
      </c>
      <c r="E5" s="1" t="str">
        <f>CONCATENATE("&lt;sil_code&gt;",'Raw Metadata'!O6,"&lt;/sil_code&gt;")</f>
        <v>&lt;sil_code&gt;aka&lt;/sil_code&gt;</v>
      </c>
      <c r="F5" s="1" t="str">
        <f>CONCATENATE("&lt;content&gt;",'Raw Metadata'!P6,"&lt;/content&gt;")</f>
        <v>&lt;content&gt;Word List&lt;/content&gt;</v>
      </c>
      <c r="G5" s="1" t="str">
        <f>CONCATENATE("&lt;recording_location&gt;",'Raw Metadata'!Q6,"&lt;/recording_location&gt;")</f>
        <v>&lt;recording_location&gt;West Africa&lt;/recording_location&gt;</v>
      </c>
      <c r="H5" s="1" t="str">
        <f>CONCATENATE("&lt;recording_date&gt;",'Raw Metadata'!R6,"&lt;/recording_date&gt;")</f>
        <v>&lt;recording_date&gt;23 January, 1962&lt;/recording_date&gt;</v>
      </c>
      <c r="I5" s="1" t="str">
        <f>CONCATENATE("&lt;fieldworkers&gt;",'Raw Metadata'!S6,"&lt;/fieldworkers&gt;")</f>
        <v>&lt;fieldworkers&gt;Peter Ladefoged&lt;/fieldworkers&gt;</v>
      </c>
      <c r="J5" s="1" t="str">
        <f>CONCATENATE("&lt;origin&gt;",'Raw Metadata'!T6,"&lt;/origin&gt;")</f>
        <v>&lt;origin&gt;Speaker from Akwapim, Eastern Region Ghana&lt;/origin&gt;</v>
      </c>
      <c r="K5" s="1" t="str">
        <f>CONCATENATE("&lt;speakers&gt;",'Raw Metadata'!V6,"&lt;/speakers&gt;")</f>
        <v>&lt;speakers&gt;D. K. Opare-Sem&lt;/speakers&gt;</v>
      </c>
      <c r="L5" s="1" t="str">
        <f>CONCATENATE("&lt;filename_audio&gt;",'Raw Metadata'!B6,"&lt;/filename_audio&gt;")</f>
        <v>&lt;filename_audio&gt;aka_word-list_1962_03&lt;/filename_audio&gt;</v>
      </c>
      <c r="M5" s="1" t="str">
        <f>CONCATENATE("&lt;filename_wav&gt;",'Raw Metadata'!C6,"&lt;/filename_wav&gt;")</f>
        <v>&lt;filename_wav&gt;aka_word-list_1962_03.wav&lt;/filename_wav&gt;</v>
      </c>
      <c r="N5" s="1" t="str">
        <f>CONCATENATE("&lt;filename_mp3&gt;",'Raw Metadata'!D6,"&lt;/filename_mp3&gt;")</f>
        <v>&lt;filename_mp3&gt;aka_word-list_1962_03.mp3&lt;/filename_mp3&gt;</v>
      </c>
      <c r="O5" s="1" t="str">
        <f>CONCATENATE("&lt;wav_quality&gt;",'Raw Metadata'!W6,"&lt;/wav_quality&gt;")</f>
        <v>&lt;wav_quality&gt;44.1 kHz, 16-bit sound depth (bit rate=705 kbps)&lt;/wav_quality&gt;</v>
      </c>
      <c r="P5" s="1" t="str">
        <f>CONCATENATE("&lt;mp3_quality&gt;",'Raw Metadata'!X6,"&lt;/mp3_quality&gt;")</f>
        <v>&lt;mp3_quality&gt;56 kbps&lt;/mp3_quality&gt;</v>
      </c>
      <c r="Q5" s="1" t="str">
        <f>CONCATENATE("&lt;original_medium&gt;",'Raw Metadata'!Y6,"&lt;/original_medium&gt;")</f>
        <v>&lt;original_medium&gt;reel tape&lt;/original_medium&gt;</v>
      </c>
      <c r="R5" s="1" t="str">
        <f>CONCATENATE("&lt;wordlist&gt;",'Raw Metadata'!E6,"&lt;/wordlist&gt;")</f>
        <v>&lt;wordlist&gt;aka_word-list_1962_02.html&lt;/wordlist&gt;</v>
      </c>
      <c r="S5" s="1" t="str">
        <f>CONCATENATE("&lt;wordlist_entries&gt;",'Raw Metadata'!F6,"&lt;/wordlist_entries&gt;")</f>
        <v>&lt;wordlist_entries&gt;1 - 23&lt;/wordlist_entries&gt;</v>
      </c>
      <c r="T5" s="1" t="str">
        <f>CONCATENATE("&lt;image_tif&gt;",'Raw Metadata'!I6,"&lt;/image_tif&gt;")</f>
        <v>&lt;image_tif&gt;aka_word-list_1962_02.tif&lt;/image_tif&gt;</v>
      </c>
      <c r="U5" s="1" t="str">
        <f>CONCATENATE("&lt;image_tif2&gt;",'Raw Metadata'!J6,"&lt;/image_tif2&gt;")</f>
        <v>&lt;image_tif2&gt;&lt;/image_tif2&gt;</v>
      </c>
      <c r="V5" s="1" t="str">
        <f>CONCATENATE("&lt;image_jpg&gt;",'Raw Metadata'!G6,"&lt;/image_jpg&gt;")</f>
        <v>&lt;image_jpg&gt;aka_word-list_1962_02.jpg&lt;/image_jpg&gt;</v>
      </c>
      <c r="W5" s="1" t="str">
        <f>CONCATENATE("&lt;image_jpg2&gt;",'Raw Metadata'!H6,"&lt;/image_jpg2&gt;")</f>
        <v>&lt;image_jpg2&gt;&lt;/image_jpg2&gt;</v>
      </c>
      <c r="X5" s="1" t="str">
        <f>CONCATENATE("&lt;tif_quality&gt;",'Raw Metadata'!K6,"&lt;/tif_quality&gt;")</f>
        <v>&lt;tif_quality&gt;300 dpi&lt;/tif_quality&gt;</v>
      </c>
      <c r="Y5" s="1" t="str">
        <f>CONCATENATE("&lt;jpg_quality&gt;",'Raw Metadata'!L6,"&lt;/jpg_quality&gt;")</f>
        <v>&lt;jpg_quality&gt;300 dpi&lt;/jpg_quality&gt;</v>
      </c>
      <c r="Z5" s="1" t="str">
        <f>CONCATENATE("&lt;details&gt;",'Raw Metadata'!M6,"&lt;/details&gt;")</f>
        <v>&lt;details&gt;aka_record_details.html#3&lt;/details&gt;</v>
      </c>
      <c r="AA5" s="1" t="str">
        <f>CONCATENATE("&lt;rights&gt;",'Raw Metadata'!Z6,"&lt;/rights&gt;")</f>
        <v>&lt;rights&gt;This work is licensed under a Creative Commons license, available for viewing at http://creativecommons.org/licenses/by-nc/2.0/&lt;/rights&gt;</v>
      </c>
      <c r="AB5" s="1" t="str">
        <f>CONCATENATE("&lt;wordlist_no_repetition&gt;",'Raw Metadata'!AB6,"&lt;/wordlist_no_repetition&gt;")</f>
        <v>&lt;wordlist_no_repetition&gt;aka_word-list_1962_02.html&lt;/wordlist_no_repetition&gt;</v>
      </c>
      <c r="AC5" s="1" t="str">
        <f>CONCATENATE("&lt;link_within_wordlist&gt;",'Raw Metadata'!AD6,"&lt;/link_within_wordlist&gt;")</f>
        <v>&lt;link_within_wordlist&gt;aka_word-list_1962_02.html#1&lt;/link_within_wordlist&gt;</v>
      </c>
      <c r="AD5" s="1" t="s">
        <v>64</v>
      </c>
    </row>
    <row r="6" spans="1:30" ht="17.25">
      <c r="A6" s="1" t="s">
        <v>63</v>
      </c>
      <c r="B6" s="1" t="str">
        <f>CONCATENATE("&lt;entry&gt;",'Raw Metadata'!A7,"&lt;/entry&gt;")</f>
        <v>&lt;entry&gt;4&lt;/entry&gt;</v>
      </c>
      <c r="C6" s="1" t="str">
        <f>CONCATENATE("&lt;lang_name&gt;",'Raw Metadata'!N7,"&lt;/lang_name&gt;")</f>
        <v>&lt;lang_name&gt;Akan&lt;/lang_name&gt;</v>
      </c>
      <c r="D6" s="1" t="str">
        <f>CONCATENATE("&lt;dialect&gt;",'Raw Metadata'!U7,"&lt;/dialect&gt;")</f>
        <v>&lt;dialect&gt;Twi dialect&lt;/dialect&gt;</v>
      </c>
      <c r="E6" s="1" t="str">
        <f>CONCATENATE("&lt;sil_code&gt;",'Raw Metadata'!O7,"&lt;/sil_code&gt;")</f>
        <v>&lt;sil_code&gt;aka&lt;/sil_code&gt;</v>
      </c>
      <c r="F6" s="1" t="str">
        <f>CONCATENATE("&lt;content&gt;",'Raw Metadata'!P7,"&lt;/content&gt;")</f>
        <v>&lt;content&gt;Word List&lt;/content&gt;</v>
      </c>
      <c r="G6" s="1" t="str">
        <f>CONCATENATE("&lt;recording_location&gt;",'Raw Metadata'!Q7,"&lt;/recording_location&gt;")</f>
        <v>&lt;recording_location&gt;West Africa&lt;/recording_location&gt;</v>
      </c>
      <c r="H6" s="1" t="str">
        <f>CONCATENATE("&lt;recording_date&gt;",'Raw Metadata'!R7,"&lt;/recording_date&gt;")</f>
        <v>&lt;recording_date&gt;23 January, 1962&lt;/recording_date&gt;</v>
      </c>
      <c r="I6" s="1" t="str">
        <f>CONCATENATE("&lt;fieldworkers&gt;",'Raw Metadata'!S7,"&lt;/fieldworkers&gt;")</f>
        <v>&lt;fieldworkers&gt;Peter Ladefoged&lt;/fieldworkers&gt;</v>
      </c>
      <c r="J6" s="1" t="str">
        <f>CONCATENATE("&lt;origin&gt;",'Raw Metadata'!T7,"&lt;/origin&gt;")</f>
        <v>&lt;origin&gt;Speaker from Akwapim, Eastern Region Ghana&lt;/origin&gt;</v>
      </c>
      <c r="K6" s="1" t="str">
        <f>CONCATENATE("&lt;speakers&gt;",'Raw Metadata'!V7,"&lt;/speakers&gt;")</f>
        <v>&lt;speakers&gt;D. K. Opare-Sem&lt;/speakers&gt;</v>
      </c>
      <c r="L6" s="1" t="str">
        <f>CONCATENATE("&lt;filename_audio&gt;",'Raw Metadata'!B7,"&lt;/filename_audio&gt;")</f>
        <v>&lt;filename_audio&gt;aka_word-list_1962_04&lt;/filename_audio&gt;</v>
      </c>
      <c r="M6" s="1" t="str">
        <f>CONCATENATE("&lt;filename_wav&gt;",'Raw Metadata'!C7,"&lt;/filename_wav&gt;")</f>
        <v>&lt;filename_wav&gt;aka_word-list_1962_04.wav&lt;/filename_wav&gt;</v>
      </c>
      <c r="N6" s="1" t="str">
        <f>CONCATENATE("&lt;filename_mp3&gt;",'Raw Metadata'!D7,"&lt;/filename_mp3&gt;")</f>
        <v>&lt;filename_mp3&gt;aka_word-list_1962_04.mp3&lt;/filename_mp3&gt;</v>
      </c>
      <c r="O6" s="1" t="str">
        <f>CONCATENATE("&lt;wav_quality&gt;",'Raw Metadata'!W7,"&lt;/wav_quality&gt;")</f>
        <v>&lt;wav_quality&gt;44.1 kHz, 16-bit sound depth (bit rate=705 kbps)&lt;/wav_quality&gt;</v>
      </c>
      <c r="P6" s="1" t="str">
        <f>CONCATENATE("&lt;mp3_quality&gt;",'Raw Metadata'!X7,"&lt;/mp3_quality&gt;")</f>
        <v>&lt;mp3_quality&gt;56 kbps&lt;/mp3_quality&gt;</v>
      </c>
      <c r="Q6" s="1" t="str">
        <f>CONCATENATE("&lt;original_medium&gt;",'Raw Metadata'!Y7,"&lt;/original_medium&gt;")</f>
        <v>&lt;original_medium&gt;reel tape&lt;/original_medium&gt;</v>
      </c>
      <c r="R6" s="1" t="str">
        <f>CONCATENATE("&lt;wordlist&gt;",'Raw Metadata'!E7,"&lt;/wordlist&gt;")</f>
        <v>&lt;wordlist&gt;aka_word-list_1962_03.html&lt;/wordlist&gt;</v>
      </c>
      <c r="S6" s="1" t="str">
        <f>CONCATENATE("&lt;wordlist_entries&gt;",'Raw Metadata'!F7,"&lt;/wordlist_entries&gt;")</f>
        <v>&lt;wordlist_entries&gt;1 - 23&lt;/wordlist_entries&gt;</v>
      </c>
      <c r="T6" s="1" t="str">
        <f>CONCATENATE("&lt;image_tif&gt;",'Raw Metadata'!I7,"&lt;/image_tif&gt;")</f>
        <v>&lt;image_tif&gt;aka_word-list_1962_02.tif&lt;/image_tif&gt;</v>
      </c>
      <c r="U6" s="1" t="str">
        <f>CONCATENATE("&lt;image_tif2&gt;",'Raw Metadata'!J7,"&lt;/image_tif2&gt;")</f>
        <v>&lt;image_tif2&gt;&lt;/image_tif2&gt;</v>
      </c>
      <c r="V6" s="1" t="str">
        <f>CONCATENATE("&lt;image_jpg&gt;",'Raw Metadata'!G7,"&lt;/image_jpg&gt;")</f>
        <v>&lt;image_jpg&gt;aka_word-list_1962_02.jpg&lt;/image_jpg&gt;</v>
      </c>
      <c r="W6" s="1" t="str">
        <f>CONCATENATE("&lt;image_jpg2&gt;",'Raw Metadata'!H7,"&lt;/image_jpg2&gt;")</f>
        <v>&lt;image_jpg2&gt;&lt;/image_jpg2&gt;</v>
      </c>
      <c r="X6" s="1" t="str">
        <f>CONCATENATE("&lt;tif_quality&gt;",'Raw Metadata'!K7,"&lt;/tif_quality&gt;")</f>
        <v>&lt;tif_quality&gt;300 dpi&lt;/tif_quality&gt;</v>
      </c>
      <c r="Y6" s="1" t="str">
        <f>CONCATENATE("&lt;jpg_quality&gt;",'Raw Metadata'!L7,"&lt;/jpg_quality&gt;")</f>
        <v>&lt;jpg_quality&gt;300 dpi&lt;/jpg_quality&gt;</v>
      </c>
      <c r="Z6" s="1" t="str">
        <f>CONCATENATE("&lt;details&gt;",'Raw Metadata'!M7,"&lt;/details&gt;")</f>
        <v>&lt;details&gt;aka_record_details.html#4&lt;/details&gt;</v>
      </c>
      <c r="AA6" s="1" t="str">
        <f>CONCATENATE("&lt;rights&gt;",'Raw Metadata'!Z7,"&lt;/rights&gt;")</f>
        <v>&lt;rights&gt;This work is licensed under a Creative Commons license, available for viewing at http://creativecommons.org/licenses/by-nc/2.0/&lt;/rights&gt;</v>
      </c>
      <c r="AB6" s="1" t="str">
        <f>CONCATENATE("&lt;wordlist_no_repetition&gt;",'Raw Metadata'!AB7,"&lt;/wordlist_no_repetition&gt;")</f>
        <v>&lt;wordlist_no_repetition&gt;aka_word-list_1962_03.html&lt;/wordlist_no_repetition&gt;</v>
      </c>
      <c r="AC6" s="1" t="str">
        <f>CONCATENATE("&lt;link_within_wordlist&gt;",'Raw Metadata'!AD7,"&lt;/link_within_wordlist&gt;")</f>
        <v>&lt;link_within_wordlist&gt;aka_word-list_1962_03.html#1&lt;/link_within_wordlist&gt;</v>
      </c>
      <c r="AD6" s="1" t="s">
        <v>64</v>
      </c>
    </row>
    <row r="7" spans="1:30" ht="17.25">
      <c r="A7" s="1" t="s">
        <v>63</v>
      </c>
      <c r="B7" s="1" t="str">
        <f>CONCATENATE("&lt;entry&gt;",'Raw Metadata'!A8,"&lt;/entry&gt;")</f>
        <v>&lt;entry&gt;5&lt;/entry&gt;</v>
      </c>
      <c r="C7" s="1" t="str">
        <f>CONCATENATE("&lt;lang_name&gt;",'Raw Metadata'!N8,"&lt;/lang_name&gt;")</f>
        <v>&lt;lang_name&gt;Akan&lt;/lang_name&gt;</v>
      </c>
      <c r="D7" s="1" t="str">
        <f>CONCATENATE("&lt;dialect&gt;",'Raw Metadata'!U8,"&lt;/dialect&gt;")</f>
        <v>&lt;dialect&gt;Fante dialect&lt;/dialect&gt;</v>
      </c>
      <c r="E7" s="1" t="str">
        <f>CONCATENATE("&lt;sil_code&gt;",'Raw Metadata'!O8,"&lt;/sil_code&gt;")</f>
        <v>&lt;sil_code&gt;aka&lt;/sil_code&gt;</v>
      </c>
      <c r="F7" s="1" t="str">
        <f>CONCATENATE("&lt;content&gt;",'Raw Metadata'!P8,"&lt;/content&gt;")</f>
        <v>&lt;content&gt;Word List&lt;/content&gt;</v>
      </c>
      <c r="G7" s="1" t="str">
        <f>CONCATENATE("&lt;recording_location&gt;",'Raw Metadata'!Q8,"&lt;/recording_location&gt;")</f>
        <v>&lt;recording_location&gt;UCLA Phonetics Laboratory&lt;/recording_location&gt;</v>
      </c>
      <c r="H7" s="1" t="str">
        <f>CONCATENATE("&lt;recording_date&gt;",'Raw Metadata'!R8,"&lt;/recording_date&gt;")</f>
        <v>&lt;recording_date&gt;29 December, 1964&lt;/recording_date&gt;</v>
      </c>
      <c r="I7" s="1" t="str">
        <f>CONCATENATE("&lt;fieldworkers&gt;",'Raw Metadata'!S8,"&lt;/fieldworkers&gt;")</f>
        <v>&lt;fieldworkers&gt;UCLA Student&lt;/fieldworkers&gt;</v>
      </c>
      <c r="J7" s="1" t="str">
        <f>CONCATENATE("&lt;origin&gt;",'Raw Metadata'!T8,"&lt;/origin&gt;")</f>
        <v>&lt;origin&gt;Speaker origin not specified&lt;/origin&gt;</v>
      </c>
      <c r="K7" s="1" t="str">
        <f>CONCATENATE("&lt;speakers&gt;",'Raw Metadata'!V8,"&lt;/speakers&gt;")</f>
        <v>&lt;speakers&gt;N/A&lt;/speakers&gt;</v>
      </c>
      <c r="L7" s="1" t="str">
        <f>CONCATENATE("&lt;filename_audio&gt;",'Raw Metadata'!B8,"&lt;/filename_audio&gt;")</f>
        <v>&lt;filename_audio&gt;aka_word-list_1964_01&lt;/filename_audio&gt;</v>
      </c>
      <c r="M7" s="1" t="str">
        <f>CONCATENATE("&lt;filename_wav&gt;",'Raw Metadata'!C8,"&lt;/filename_wav&gt;")</f>
        <v>&lt;filename_wav&gt;aka_word-list_1964_01.wav&lt;/filename_wav&gt;</v>
      </c>
      <c r="N7" s="1" t="str">
        <f>CONCATENATE("&lt;filename_mp3&gt;",'Raw Metadata'!D8,"&lt;/filename_mp3&gt;")</f>
        <v>&lt;filename_mp3&gt;aka_word-list_1964_01.mp3&lt;/filename_mp3&gt;</v>
      </c>
      <c r="O7" s="1" t="str">
        <f>CONCATENATE("&lt;wav_quality&gt;",'Raw Metadata'!W8,"&lt;/wav_quality&gt;")</f>
        <v>&lt;wav_quality&gt;44.1 kHz, 16-bit sound depth (bit rate=705 kbps)&lt;/wav_quality&gt;</v>
      </c>
      <c r="P7" s="1" t="str">
        <f>CONCATENATE("&lt;mp3_quality&gt;",'Raw Metadata'!X8,"&lt;/mp3_quality&gt;")</f>
        <v>&lt;mp3_quality&gt;56 kbps&lt;/mp3_quality&gt;</v>
      </c>
      <c r="Q7" s="1" t="str">
        <f>CONCATENATE("&lt;original_medium&gt;",'Raw Metadata'!Y8,"&lt;/original_medium&gt;")</f>
        <v>&lt;original_medium&gt;reel tape&lt;/original_medium&gt;</v>
      </c>
      <c r="R7" s="1" t="str">
        <f>CONCATENATE("&lt;wordlist&gt;",'Raw Metadata'!E8,"&lt;/wordlist&gt;")</f>
        <v>&lt;wordlist&gt;aka_word-list_1964_01.html&lt;/wordlist&gt;</v>
      </c>
      <c r="S7" s="1" t="str">
        <f>CONCATENATE("&lt;wordlist_entries&gt;",'Raw Metadata'!F8,"&lt;/wordlist_entries&gt;")</f>
        <v>&lt;wordlist_entries&gt;1 - 46&lt;/wordlist_entries&gt;</v>
      </c>
      <c r="T7" s="1" t="str">
        <f>CONCATENATE("&lt;image_tif&gt;",'Raw Metadata'!I8,"&lt;/image_tif&gt;")</f>
        <v>&lt;image_tif&gt;aka_word-list_1964_01.tif&lt;/image_tif&gt;</v>
      </c>
      <c r="U7" s="1" t="str">
        <f>CONCATENATE("&lt;image_tif2&gt;",'Raw Metadata'!J8,"&lt;/image_tif2&gt;")</f>
        <v>&lt;image_tif2&gt;aka_word-list_1964_02.tif&lt;/image_tif2&gt;</v>
      </c>
      <c r="V7" s="1" t="str">
        <f>CONCATENATE("&lt;image_jpg&gt;",'Raw Metadata'!G8,"&lt;/image_jpg&gt;")</f>
        <v>&lt;image_jpg&gt;aka_word-list_1964_01.jpg&lt;/image_jpg&gt;</v>
      </c>
      <c r="W7" s="1" t="str">
        <f>CONCATENATE("&lt;image_jpg2&gt;",'Raw Metadata'!H8,"&lt;/image_jpg2&gt;")</f>
        <v>&lt;image_jpg2&gt;aka_word-list_1964_02.jpg&lt;/image_jpg2&gt;</v>
      </c>
      <c r="X7" s="1" t="str">
        <f>CONCATENATE("&lt;tif_quality&gt;",'Raw Metadata'!K8,"&lt;/tif_quality&gt;")</f>
        <v>&lt;tif_quality&gt;300 dpi&lt;/tif_quality&gt;</v>
      </c>
      <c r="Y7" s="1" t="str">
        <f>CONCATENATE("&lt;jpg_quality&gt;",'Raw Metadata'!L8,"&lt;/jpg_quality&gt;")</f>
        <v>&lt;jpg_quality&gt;300 dpi&lt;/jpg_quality&gt;</v>
      </c>
      <c r="Z7" s="1" t="str">
        <f>CONCATENATE("&lt;details&gt;",'Raw Metadata'!M8,"&lt;/details&gt;")</f>
        <v>&lt;details&gt;aka_record_details.html#5&lt;/details&gt;</v>
      </c>
      <c r="AA7" s="1" t="str">
        <f>CONCATENATE("&lt;rights&gt;",'Raw Metadata'!Z8,"&lt;/rights&gt;")</f>
        <v>&lt;rights&gt;This work is licensed under a Creative Commons license, available for viewing at http://creativecommons.org/licenses/by-nc/2.0/&lt;/rights&gt;</v>
      </c>
      <c r="AB7" s="1" t="str">
        <f>CONCATENATE("&lt;wordlist_no_repetition&gt;",'Raw Metadata'!AB8,"&lt;/wordlist_no_repetition&gt;")</f>
        <v>&lt;wordlist_no_repetition&gt;aka_word-list_1964_01.html&lt;/wordlist_no_repetition&gt;</v>
      </c>
      <c r="AC7" s="1" t="str">
        <f>CONCATENATE("&lt;link_within_wordlist&gt;",'Raw Metadata'!AD8,"&lt;/link_within_wordlist&gt;")</f>
        <v>&lt;link_within_wordlist&gt;aka_word-list_1964_01.html#1&lt;/link_within_wordlist&gt;</v>
      </c>
      <c r="AD7" s="1" t="s">
        <v>64</v>
      </c>
    </row>
    <row r="8" spans="1:30" ht="17.25">
      <c r="A8" s="1" t="s">
        <v>63</v>
      </c>
      <c r="B8" s="1" t="str">
        <f>CONCATENATE("&lt;entry&gt;",'Raw Metadata'!A9,"&lt;/entry&gt;")</f>
        <v>&lt;entry&gt;6&lt;/entry&gt;</v>
      </c>
      <c r="C8" s="1" t="str">
        <f>CONCATENATE("&lt;lang_name&gt;",'Raw Metadata'!N9,"&lt;/lang_name&gt;")</f>
        <v>&lt;lang_name&gt;Akan&lt;/lang_name&gt;</v>
      </c>
      <c r="D8" s="1" t="str">
        <f>CONCATENATE("&lt;dialect&gt;",'Raw Metadata'!U9,"&lt;/dialect&gt;")</f>
        <v>&lt;dialect&gt;Fante dialect&lt;/dialect&gt;</v>
      </c>
      <c r="E8" s="1" t="str">
        <f>CONCATENATE("&lt;sil_code&gt;",'Raw Metadata'!O9,"&lt;/sil_code&gt;")</f>
        <v>&lt;sil_code&gt;aka&lt;/sil_code&gt;</v>
      </c>
      <c r="F8" s="1" t="str">
        <f>CONCATENATE("&lt;content&gt;",'Raw Metadata'!P9,"&lt;/content&gt;")</f>
        <v>&lt;content&gt;Word List&lt;/content&gt;</v>
      </c>
      <c r="G8" s="1" t="str">
        <f>CONCATENATE("&lt;recording_location&gt;",'Raw Metadata'!Q9,"&lt;/recording_location&gt;")</f>
        <v>&lt;recording_location&gt;UCLA Phonetics Laboratory&lt;/recording_location&gt;</v>
      </c>
      <c r="H8" s="1" t="str">
        <f>CONCATENATE("&lt;recording_date&gt;",'Raw Metadata'!R9,"&lt;/recording_date&gt;")</f>
        <v>&lt;recording_date&gt;29 December, 1964&lt;/recording_date&gt;</v>
      </c>
      <c r="I8" s="1" t="str">
        <f>CONCATENATE("&lt;fieldworkers&gt;",'Raw Metadata'!S9,"&lt;/fieldworkers&gt;")</f>
        <v>&lt;fieldworkers&gt;UCLA Student&lt;/fieldworkers&gt;</v>
      </c>
      <c r="J8" s="1" t="str">
        <f>CONCATENATE("&lt;origin&gt;",'Raw Metadata'!T9,"&lt;/origin&gt;")</f>
        <v>&lt;origin&gt;Speaker origin not specified&lt;/origin&gt;</v>
      </c>
      <c r="K8" s="1" t="str">
        <f>CONCATENATE("&lt;speakers&gt;",'Raw Metadata'!V9,"&lt;/speakers&gt;")</f>
        <v>&lt;speakers&gt;N/A&lt;/speakers&gt;</v>
      </c>
      <c r="L8" s="1" t="str">
        <f>CONCATENATE("&lt;filename_audio&gt;",'Raw Metadata'!B9,"&lt;/filename_audio&gt;")</f>
        <v>&lt;filename_audio&gt;aka_word-list_1964_02&lt;/filename_audio&gt;</v>
      </c>
      <c r="M8" s="1" t="str">
        <f>CONCATENATE("&lt;filename_wav&gt;",'Raw Metadata'!C9,"&lt;/filename_wav&gt;")</f>
        <v>&lt;filename_wav&gt;aka_word-list_1964_02.wav&lt;/filename_wav&gt;</v>
      </c>
      <c r="N8" s="1" t="str">
        <f>CONCATENATE("&lt;filename_mp3&gt;",'Raw Metadata'!D9,"&lt;/filename_mp3&gt;")</f>
        <v>&lt;filename_mp3&gt;aka_word-list_1964_02.mp3&lt;/filename_mp3&gt;</v>
      </c>
      <c r="O8" s="1" t="str">
        <f>CONCATENATE("&lt;wav_quality&gt;",'Raw Metadata'!W9,"&lt;/wav_quality&gt;")</f>
        <v>&lt;wav_quality&gt;44.1 kHz, 16-bit sound depth (bit rate=705 kbps)&lt;/wav_quality&gt;</v>
      </c>
      <c r="P8" s="1" t="str">
        <f>CONCATENATE("&lt;mp3_quality&gt;",'Raw Metadata'!X9,"&lt;/mp3_quality&gt;")</f>
        <v>&lt;mp3_quality&gt;56 kbps&lt;/mp3_quality&gt;</v>
      </c>
      <c r="Q8" s="1" t="str">
        <f>CONCATENATE("&lt;original_medium&gt;",'Raw Metadata'!Y9,"&lt;/original_medium&gt;")</f>
        <v>&lt;original_medium&gt;reel tape&lt;/original_medium&gt;</v>
      </c>
      <c r="R8" s="1" t="str">
        <f>CONCATENATE("&lt;wordlist&gt;",'Raw Metadata'!E9,"&lt;/wordlist&gt;")</f>
        <v>&lt;wordlist&gt;aka_word-list_1964_01.html&lt;/wordlist&gt;</v>
      </c>
      <c r="S8" s="1" t="str">
        <f>CONCATENATE("&lt;wordlist_entries&gt;",'Raw Metadata'!F9,"&lt;/wordlist_entries&gt;")</f>
        <v>&lt;wordlist_entries&gt;47 - 70&lt;/wordlist_entries&gt;</v>
      </c>
      <c r="T8" s="1" t="str">
        <f>CONCATENATE("&lt;image_tif&gt;",'Raw Metadata'!I9,"&lt;/image_tif&gt;")</f>
        <v>&lt;image_tif&gt;aka_word-list_1964_03.tif&lt;/image_tif&gt;</v>
      </c>
      <c r="U8" s="1" t="str">
        <f>CONCATENATE("&lt;image_tif2&gt;",'Raw Metadata'!J9,"&lt;/image_tif2&gt;")</f>
        <v>&lt;image_tif2&gt;&lt;/image_tif2&gt;</v>
      </c>
      <c r="V8" s="1" t="str">
        <f>CONCATENATE("&lt;image_jpg&gt;",'Raw Metadata'!G9,"&lt;/image_jpg&gt;")</f>
        <v>&lt;image_jpg&gt;aka_word-list_1964_03.jpg&lt;/image_jpg&gt;</v>
      </c>
      <c r="W8" s="1" t="str">
        <f>CONCATENATE("&lt;image_jpg2&gt;",'Raw Metadata'!H9,"&lt;/image_jpg2&gt;")</f>
        <v>&lt;image_jpg2&gt;&lt;/image_jpg2&gt;</v>
      </c>
      <c r="X8" s="1" t="str">
        <f>CONCATENATE("&lt;tif_quality&gt;",'Raw Metadata'!K9,"&lt;/tif_quality&gt;")</f>
        <v>&lt;tif_quality&gt;300 dpi&lt;/tif_quality&gt;</v>
      </c>
      <c r="Y8" s="1" t="str">
        <f>CONCATENATE("&lt;jpg_quality&gt;",'Raw Metadata'!L9,"&lt;/jpg_quality&gt;")</f>
        <v>&lt;jpg_quality&gt;300 dpi&lt;/jpg_quality&gt;</v>
      </c>
      <c r="Z8" s="1" t="str">
        <f>CONCATENATE("&lt;details&gt;",'Raw Metadata'!M9,"&lt;/details&gt;")</f>
        <v>&lt;details&gt;aka_record_details.html#6&lt;/details&gt;</v>
      </c>
      <c r="AA8" s="1" t="str">
        <f>CONCATENATE("&lt;rights&gt;",'Raw Metadata'!Z9,"&lt;/rights&gt;")</f>
        <v>&lt;rights&gt;This work is licensed under a Creative Commons license, available for viewing at http://creativecommons.org/licenses/by-nc/2.0/&lt;/rights&gt;</v>
      </c>
      <c r="AB8" s="1" t="str">
        <f>CONCATENATE("&lt;wordlist_no_repetition&gt;",'Raw Metadata'!AB9,"&lt;/wordlist_no_repetition&gt;")</f>
        <v>&lt;wordlist_no_repetition&gt;&lt;/wordlist_no_repetition&gt;</v>
      </c>
      <c r="AC8" s="1" t="str">
        <f>CONCATENATE("&lt;link_within_wordlist&gt;",'Raw Metadata'!AD9,"&lt;/link_within_wordlist&gt;")</f>
        <v>&lt;link_within_wordlist&gt;aka_word-list_1964_01.html#47&lt;/link_within_wordlist&gt;</v>
      </c>
      <c r="AD8" s="1" t="s">
        <v>64</v>
      </c>
    </row>
    <row r="9" spans="1:30" ht="17.25">
      <c r="A9" s="1" t="s">
        <v>63</v>
      </c>
      <c r="B9" s="1" t="str">
        <f>CONCATENATE("&lt;entry&gt;",'Raw Metadata'!A10,"&lt;/entry&gt;")</f>
        <v>&lt;entry&gt;7&lt;/entry&gt;</v>
      </c>
      <c r="C9" s="1" t="str">
        <f>CONCATENATE("&lt;lang_name&gt;",'Raw Metadata'!N10,"&lt;/lang_name&gt;")</f>
        <v>&lt;lang_name&gt;Akan&lt;/lang_name&gt;</v>
      </c>
      <c r="D9" s="1" t="str">
        <f>CONCATENATE("&lt;dialect&gt;",'Raw Metadata'!U10,"&lt;/dialect&gt;")</f>
        <v>&lt;dialect&gt;Twi dialect&lt;/dialect&gt;</v>
      </c>
      <c r="E9" s="1" t="str">
        <f>CONCATENATE("&lt;sil_code&gt;",'Raw Metadata'!O10,"&lt;/sil_code&gt;")</f>
        <v>&lt;sil_code&gt;aka&lt;/sil_code&gt;</v>
      </c>
      <c r="F9" s="1" t="str">
        <f>CONCATENATE("&lt;content&gt;",'Raw Metadata'!P10,"&lt;/content&gt;")</f>
        <v>&lt;content&gt;Word List&lt;/content&gt;</v>
      </c>
      <c r="G9" s="1" t="str">
        <f>CONCATENATE("&lt;recording_location&gt;",'Raw Metadata'!Q10,"&lt;/recording_location&gt;")</f>
        <v>&lt;recording_location&gt;UCLA Phonetics Laboratory&lt;/recording_location&gt;</v>
      </c>
      <c r="H9" s="1" t="str">
        <f>CONCATENATE("&lt;recording_date&gt;",'Raw Metadata'!R10,"&lt;/recording_date&gt;")</f>
        <v>&lt;recording_date&gt;13 October, 1971&lt;/recording_date&gt;</v>
      </c>
      <c r="I9" s="1" t="str">
        <f>CONCATENATE("&lt;fieldworkers&gt;",'Raw Metadata'!S10,"&lt;/fieldworkers&gt;")</f>
        <v>&lt;fieldworkers&gt;Unknown&lt;/fieldworkers&gt;</v>
      </c>
      <c r="J9" s="1" t="str">
        <f>CONCATENATE("&lt;origin&gt;",'Raw Metadata'!T10,"&lt;/origin&gt;")</f>
        <v>&lt;origin&gt;Speaker from Ghana&lt;/origin&gt;</v>
      </c>
      <c r="K9" s="1" t="str">
        <f>CONCATENATE("&lt;speakers&gt;",'Raw Metadata'!V10,"&lt;/speakers&gt;")</f>
        <v>&lt;speakers&gt;N/A&lt;/speakers&gt;</v>
      </c>
      <c r="L9" s="1" t="str">
        <f>CONCATENATE("&lt;filename_audio&gt;",'Raw Metadata'!B10,"&lt;/filename_audio&gt;")</f>
        <v>&lt;filename_audio&gt;aka_word-list_1971_01&lt;/filename_audio&gt;</v>
      </c>
      <c r="M9" s="1" t="str">
        <f>CONCATENATE("&lt;filename_wav&gt;",'Raw Metadata'!C10,"&lt;/filename_wav&gt;")</f>
        <v>&lt;filename_wav&gt;aka_word-list_1971_01.wav&lt;/filename_wav&gt;</v>
      </c>
      <c r="N9" s="1" t="str">
        <f>CONCATENATE("&lt;filename_mp3&gt;",'Raw Metadata'!D10,"&lt;/filename_mp3&gt;")</f>
        <v>&lt;filename_mp3&gt;aka_word-list_1971_01.mp3&lt;/filename_mp3&gt;</v>
      </c>
      <c r="O9" s="1" t="str">
        <f>CONCATENATE("&lt;wav_quality&gt;",'Raw Metadata'!W10,"&lt;/wav_quality&gt;")</f>
        <v>&lt;wav_quality&gt;44.1 kHz, 16-bit sound depth (bit rate=705 kbps)&lt;/wav_quality&gt;</v>
      </c>
      <c r="P9" s="1" t="str">
        <f>CONCATENATE("&lt;mp3_quality&gt;",'Raw Metadata'!X10,"&lt;/mp3_quality&gt;")</f>
        <v>&lt;mp3_quality&gt;56 kbps&lt;/mp3_quality&gt;</v>
      </c>
      <c r="Q9" s="1" t="str">
        <f>CONCATENATE("&lt;original_medium&gt;",'Raw Metadata'!Y10,"&lt;/original_medium&gt;")</f>
        <v>&lt;original_medium&gt;reel tape&lt;/original_medium&gt;</v>
      </c>
      <c r="R9" s="1" t="str">
        <f>CONCATENATE("&lt;wordlist&gt;",'Raw Metadata'!E10,"&lt;/wordlist&gt;")</f>
        <v>&lt;wordlist&gt;aka_word-list_1971_01.html&lt;/wordlist&gt;</v>
      </c>
      <c r="S9" s="1" t="str">
        <f>CONCATENATE("&lt;wordlist_entries&gt;",'Raw Metadata'!F10,"&lt;/wordlist_entries&gt;")</f>
        <v>&lt;wordlist_entries&gt;1 - 13&lt;/wordlist_entries&gt;</v>
      </c>
      <c r="T9" s="1" t="str">
        <f>CONCATENATE("&lt;image_tif&gt;",'Raw Metadata'!I10,"&lt;/image_tif&gt;")</f>
        <v>&lt;image_tif&gt;aka_word-list_1971_01.tif&lt;/image_tif&gt;</v>
      </c>
      <c r="U9" s="1" t="str">
        <f>CONCATENATE("&lt;image_tif2&gt;",'Raw Metadata'!J10,"&lt;/image_tif2&gt;")</f>
        <v>&lt;image_tif2&gt;&lt;/image_tif2&gt;</v>
      </c>
      <c r="V9" s="1" t="str">
        <f>CONCATENATE("&lt;image_jpg&gt;",'Raw Metadata'!G10,"&lt;/image_jpg&gt;")</f>
        <v>&lt;image_jpg&gt;aka_word-list_1971_01.jpg&lt;/image_jpg&gt;</v>
      </c>
      <c r="W9" s="1" t="str">
        <f>CONCATENATE("&lt;image_jpg2&gt;",'Raw Metadata'!H10,"&lt;/image_jpg2&gt;")</f>
        <v>&lt;image_jpg2&gt;&lt;/image_jpg2&gt;</v>
      </c>
      <c r="X9" s="1" t="str">
        <f>CONCATENATE("&lt;tif_quality&gt;",'Raw Metadata'!K10,"&lt;/tif_quality&gt;")</f>
        <v>&lt;tif_quality&gt;300 dpi&lt;/tif_quality&gt;</v>
      </c>
      <c r="Y9" s="1" t="str">
        <f>CONCATENATE("&lt;jpg_quality&gt;",'Raw Metadata'!L10,"&lt;/jpg_quality&gt;")</f>
        <v>&lt;jpg_quality&gt;300 dpi&lt;/jpg_quality&gt;</v>
      </c>
      <c r="Z9" s="1" t="str">
        <f>CONCATENATE("&lt;details&gt;",'Raw Metadata'!M10,"&lt;/details&gt;")</f>
        <v>&lt;details&gt;aka_record_details.html#7&lt;/details&gt;</v>
      </c>
      <c r="AA9" s="1" t="str">
        <f>CONCATENATE("&lt;rights&gt;",'Raw Metadata'!Z10,"&lt;/rights&gt;")</f>
        <v>&lt;rights&gt;This work is licensed under a Creative Commons license, available for viewing at http://creativecommons.org/licenses/by-nc/2.0/&lt;/rights&gt;</v>
      </c>
      <c r="AB9" s="1" t="str">
        <f>CONCATENATE("&lt;wordlist_no_repetition&gt;",'Raw Metadata'!AB10,"&lt;/wordlist_no_repetition&gt;")</f>
        <v>&lt;wordlist_no_repetition&gt;aka_word-list_1971_01.html&lt;/wordlist_no_repetition&gt;</v>
      </c>
      <c r="AC9" s="1" t="str">
        <f>CONCATENATE("&lt;link_within_wordlist&gt;",'Raw Metadata'!AD10,"&lt;/link_within_wordlist&gt;")</f>
        <v>&lt;link_within_wordlist&gt;aka_word-list_1971_01.html#1&lt;/link_within_wordlist&gt;</v>
      </c>
      <c r="AD9" s="1" t="s">
        <v>64</v>
      </c>
    </row>
    <row r="10" spans="1:30" ht="17.25">
      <c r="A10" s="1" t="s">
        <v>63</v>
      </c>
      <c r="B10" s="1" t="str">
        <f>CONCATENATE("&lt;entry&gt;",'Raw Metadata'!A11,"&lt;/entry&gt;")</f>
        <v>&lt;entry&gt;8&lt;/entry&gt;</v>
      </c>
      <c r="C10" s="1" t="str">
        <f>CONCATENATE("&lt;lang_name&gt;",'Raw Metadata'!N11,"&lt;/lang_name&gt;")</f>
        <v>&lt;lang_name&gt;Akan&lt;/lang_name&gt;</v>
      </c>
      <c r="D10" s="1" t="str">
        <f>CONCATENATE("&lt;dialect&gt;",'Raw Metadata'!U11,"&lt;/dialect&gt;")</f>
        <v>&lt;dialect&gt;Twi dialect&lt;/dialect&gt;</v>
      </c>
      <c r="E10" s="1" t="str">
        <f>CONCATENATE("&lt;sil_code&gt;",'Raw Metadata'!O11,"&lt;/sil_code&gt;")</f>
        <v>&lt;sil_code&gt;aka&lt;/sil_code&gt;</v>
      </c>
      <c r="F10" s="1" t="str">
        <f>CONCATENATE("&lt;content&gt;",'Raw Metadata'!P11,"&lt;/content&gt;")</f>
        <v>&lt;content&gt;Word List&lt;/content&gt;</v>
      </c>
      <c r="G10" s="1" t="str">
        <f>CONCATENATE("&lt;recording_location&gt;",'Raw Metadata'!Q11,"&lt;/recording_location&gt;")</f>
        <v>&lt;recording_location&gt;UCLA Phonetics Laboratory&lt;/recording_location&gt;</v>
      </c>
      <c r="H10" s="1" t="str">
        <f>CONCATENATE("&lt;recording_date&gt;",'Raw Metadata'!R11,"&lt;/recording_date&gt;")</f>
        <v>&lt;recording_date&gt;13 October, 1971&lt;/recording_date&gt;</v>
      </c>
      <c r="I10" s="1" t="str">
        <f>CONCATENATE("&lt;fieldworkers&gt;",'Raw Metadata'!S11,"&lt;/fieldworkers&gt;")</f>
        <v>&lt;fieldworkers&gt;Unknown&lt;/fieldworkers&gt;</v>
      </c>
      <c r="J10" s="1" t="str">
        <f>CONCATENATE("&lt;origin&gt;",'Raw Metadata'!T11,"&lt;/origin&gt;")</f>
        <v>&lt;origin&gt;Speaker from Ghana&lt;/origin&gt;</v>
      </c>
      <c r="K10" s="1" t="str">
        <f>CONCATENATE("&lt;speakers&gt;",'Raw Metadata'!V11,"&lt;/speakers&gt;")</f>
        <v>&lt;speakers&gt;N/A&lt;/speakers&gt;</v>
      </c>
      <c r="L10" s="1" t="str">
        <f>CONCATENATE("&lt;filename_audio&gt;",'Raw Metadata'!B11,"&lt;/filename_audio&gt;")</f>
        <v>&lt;filename_audio&gt;aka_word-list_1971_02&lt;/filename_audio&gt;</v>
      </c>
      <c r="M10" s="1" t="str">
        <f>CONCATENATE("&lt;filename_wav&gt;",'Raw Metadata'!C11,"&lt;/filename_wav&gt;")</f>
        <v>&lt;filename_wav&gt;aka_word-list_1971_02.wav&lt;/filename_wav&gt;</v>
      </c>
      <c r="N10" s="1" t="str">
        <f>CONCATENATE("&lt;filename_mp3&gt;",'Raw Metadata'!D11,"&lt;/filename_mp3&gt;")</f>
        <v>&lt;filename_mp3&gt;aka_word-list_1971_02.mp3&lt;/filename_mp3&gt;</v>
      </c>
      <c r="O10" s="1" t="str">
        <f>CONCATENATE("&lt;wav_quality&gt;",'Raw Metadata'!W11,"&lt;/wav_quality&gt;")</f>
        <v>&lt;wav_quality&gt;44.1 kHz, 16-bit sound depth (bit rate=705 kbps)&lt;/wav_quality&gt;</v>
      </c>
      <c r="P10" s="1" t="str">
        <f>CONCATENATE("&lt;mp3_quality&gt;",'Raw Metadata'!X11,"&lt;/mp3_quality&gt;")</f>
        <v>&lt;mp3_quality&gt;56 kbps&lt;/mp3_quality&gt;</v>
      </c>
      <c r="Q10" s="1" t="str">
        <f>CONCATENATE("&lt;original_medium&gt;",'Raw Metadata'!Y11,"&lt;/original_medium&gt;")</f>
        <v>&lt;original_medium&gt;reel tape&lt;/original_medium&gt;</v>
      </c>
      <c r="R10" s="1" t="str">
        <f>CONCATENATE("&lt;wordlist&gt;",'Raw Metadata'!E11,"&lt;/wordlist&gt;")</f>
        <v>&lt;wordlist&gt;aka_word-list_1971_01.html&lt;/wordlist&gt;</v>
      </c>
      <c r="S10" s="1" t="str">
        <f>CONCATENATE("&lt;wordlist_entries&gt;",'Raw Metadata'!F11,"&lt;/wordlist_entries&gt;")</f>
        <v>&lt;wordlist_entries&gt;14 - 29&lt;/wordlist_entries&gt;</v>
      </c>
      <c r="T10" s="1" t="str">
        <f>CONCATENATE("&lt;image_tif&gt;",'Raw Metadata'!I11,"&lt;/image_tif&gt;")</f>
        <v>&lt;image_tif&gt;aka_word-list_1971_02.tif&lt;/image_tif&gt;</v>
      </c>
      <c r="U10" s="1" t="str">
        <f>CONCATENATE("&lt;image_tif2&gt;",'Raw Metadata'!J11,"&lt;/image_tif2&gt;")</f>
        <v>&lt;image_tif2&gt;&lt;/image_tif2&gt;</v>
      </c>
      <c r="V10" s="1" t="str">
        <f>CONCATENATE("&lt;image_jpg&gt;",'Raw Metadata'!G11,"&lt;/image_jpg&gt;")</f>
        <v>&lt;image_jpg&gt;aka_word-list_1971_02.jpg&lt;/image_jpg&gt;</v>
      </c>
      <c r="W10" s="1" t="str">
        <f>CONCATENATE("&lt;image_jpg2&gt;",'Raw Metadata'!H11,"&lt;/image_jpg2&gt;")</f>
        <v>&lt;image_jpg2&gt;&lt;/image_jpg2&gt;</v>
      </c>
      <c r="X10" s="1" t="str">
        <f>CONCATENATE("&lt;tif_quality&gt;",'Raw Metadata'!K11,"&lt;/tif_quality&gt;")</f>
        <v>&lt;tif_quality&gt;300 dpi&lt;/tif_quality&gt;</v>
      </c>
      <c r="Y10" s="1" t="str">
        <f>CONCATENATE("&lt;jpg_quality&gt;",'Raw Metadata'!L11,"&lt;/jpg_quality&gt;")</f>
        <v>&lt;jpg_quality&gt;300 dpi&lt;/jpg_quality&gt;</v>
      </c>
      <c r="Z10" s="1" t="str">
        <f>CONCATENATE("&lt;details&gt;",'Raw Metadata'!M11,"&lt;/details&gt;")</f>
        <v>&lt;details&gt;aka_record_details.html#8&lt;/details&gt;</v>
      </c>
      <c r="AA10" s="1" t="str">
        <f>CONCATENATE("&lt;rights&gt;",'Raw Metadata'!Z11,"&lt;/rights&gt;")</f>
        <v>&lt;rights&gt;This work is licensed under a Creative Commons license, available for viewing at http://creativecommons.org/licenses/by-nc/2.0/&lt;/rights&gt;</v>
      </c>
      <c r="AB10" s="1" t="str">
        <f>CONCATENATE("&lt;wordlist_no_repetition&gt;",'Raw Metadata'!AB11,"&lt;/wordlist_no_repetition&gt;")</f>
        <v>&lt;wordlist_no_repetition&gt;&lt;/wordlist_no_repetition&gt;</v>
      </c>
      <c r="AC10" s="1" t="str">
        <f>CONCATENATE("&lt;link_within_wordlist&gt;",'Raw Metadata'!AD11,"&lt;/link_within_wordlist&gt;")</f>
        <v>&lt;link_within_wordlist&gt;aka_word-list_1971_01.html#14&lt;/link_within_wordlist&gt;</v>
      </c>
      <c r="AD10" s="1" t="s">
        <v>64</v>
      </c>
    </row>
    <row r="11" spans="1:30" ht="17.25">
      <c r="A11" s="1" t="s">
        <v>63</v>
      </c>
      <c r="B11" s="1" t="str">
        <f>CONCATENATE("&lt;entry&gt;",'Raw Metadata'!A12,"&lt;/entry&gt;")</f>
        <v>&lt;entry&gt;9&lt;/entry&gt;</v>
      </c>
      <c r="C11" s="1" t="str">
        <f>CONCATENATE("&lt;lang_name&gt;",'Raw Metadata'!N12,"&lt;/lang_name&gt;")</f>
        <v>&lt;lang_name&gt;Akan&lt;/lang_name&gt;</v>
      </c>
      <c r="D11" s="1" t="str">
        <f>CONCATENATE("&lt;dialect&gt;",'Raw Metadata'!U12,"&lt;/dialect&gt;")</f>
        <v>&lt;dialect&gt;Twi dialect&lt;/dialect&gt;</v>
      </c>
      <c r="E11" s="1" t="str">
        <f>CONCATENATE("&lt;sil_code&gt;",'Raw Metadata'!O12,"&lt;/sil_code&gt;")</f>
        <v>&lt;sil_code&gt;aka&lt;/sil_code&gt;</v>
      </c>
      <c r="F11" s="1" t="str">
        <f>CONCATENATE("&lt;content&gt;",'Raw Metadata'!P12,"&lt;/content&gt;")</f>
        <v>&lt;content&gt;Word List&lt;/content&gt;</v>
      </c>
      <c r="G11" s="1" t="str">
        <f>CONCATENATE("&lt;recording_location&gt;",'Raw Metadata'!Q12,"&lt;/recording_location&gt;")</f>
        <v>&lt;recording_location&gt;UCLA Phonetics Laboratory&lt;/recording_location&gt;</v>
      </c>
      <c r="H11" s="1" t="str">
        <f>CONCATENATE("&lt;recording_date&gt;",'Raw Metadata'!R12,"&lt;/recording_date&gt;")</f>
        <v>&lt;recording_date&gt;13 October, 1971&lt;/recording_date&gt;</v>
      </c>
      <c r="I11" s="1" t="str">
        <f>CONCATENATE("&lt;fieldworkers&gt;",'Raw Metadata'!S12,"&lt;/fieldworkers&gt;")</f>
        <v>&lt;fieldworkers&gt;Unknown&lt;/fieldworkers&gt;</v>
      </c>
      <c r="J11" s="1" t="str">
        <f>CONCATENATE("&lt;origin&gt;",'Raw Metadata'!T12,"&lt;/origin&gt;")</f>
        <v>&lt;origin&gt;Speaker from Ghana&lt;/origin&gt;</v>
      </c>
      <c r="K11" s="1" t="str">
        <f>CONCATENATE("&lt;speakers&gt;",'Raw Metadata'!V12,"&lt;/speakers&gt;")</f>
        <v>&lt;speakers&gt;N/A&lt;/speakers&gt;</v>
      </c>
      <c r="L11" s="1" t="str">
        <f>CONCATENATE("&lt;filename_audio&gt;",'Raw Metadata'!B12,"&lt;/filename_audio&gt;")</f>
        <v>&lt;filename_audio&gt;aka_word-list_1971_03&lt;/filename_audio&gt;</v>
      </c>
      <c r="M11" s="1" t="str">
        <f>CONCATENATE("&lt;filename_wav&gt;",'Raw Metadata'!C12,"&lt;/filename_wav&gt;")</f>
        <v>&lt;filename_wav&gt;aka_word-list_1971_03.wav&lt;/filename_wav&gt;</v>
      </c>
      <c r="N11" s="1" t="str">
        <f>CONCATENATE("&lt;filename_mp3&gt;",'Raw Metadata'!D12,"&lt;/filename_mp3&gt;")</f>
        <v>&lt;filename_mp3&gt;aka_word-list_1971_03.mp3&lt;/filename_mp3&gt;</v>
      </c>
      <c r="O11" s="1" t="str">
        <f>CONCATENATE("&lt;wav_quality&gt;",'Raw Metadata'!W12,"&lt;/wav_quality&gt;")</f>
        <v>&lt;wav_quality&gt;44.1 kHz, 16-bit sound depth (bit rate=705 kbps)&lt;/wav_quality&gt;</v>
      </c>
      <c r="P11" s="1" t="str">
        <f>CONCATENATE("&lt;mp3_quality&gt;",'Raw Metadata'!X12,"&lt;/mp3_quality&gt;")</f>
        <v>&lt;mp3_quality&gt;56 kbps&lt;/mp3_quality&gt;</v>
      </c>
      <c r="Q11" s="1" t="str">
        <f>CONCATENATE("&lt;original_medium&gt;",'Raw Metadata'!Y12,"&lt;/original_medium&gt;")</f>
        <v>&lt;original_medium&gt;reel tape&lt;/original_medium&gt;</v>
      </c>
      <c r="R11" s="1" t="str">
        <f>CONCATENATE("&lt;wordlist&gt;",'Raw Metadata'!E12,"&lt;/wordlist&gt;")</f>
        <v>&lt;wordlist&gt;aka_word-list_1971_01.html&lt;/wordlist&gt;</v>
      </c>
      <c r="S11" s="1" t="str">
        <f>CONCATENATE("&lt;wordlist_entries&gt;",'Raw Metadata'!F12,"&lt;/wordlist_entries&gt;")</f>
        <v>&lt;wordlist_entries&gt;30 - 40&lt;/wordlist_entries&gt;</v>
      </c>
      <c r="T11" s="1" t="str">
        <f>CONCATENATE("&lt;image_tif&gt;",'Raw Metadata'!I12,"&lt;/image_tif&gt;")</f>
        <v>&lt;image_tif&gt;aka_word-list_1971_03.tif&lt;/image_tif&gt;</v>
      </c>
      <c r="U11" s="1" t="str">
        <f>CONCATENATE("&lt;image_tif2&gt;",'Raw Metadata'!J12,"&lt;/image_tif2&gt;")</f>
        <v>&lt;image_tif2&gt;&lt;/image_tif2&gt;</v>
      </c>
      <c r="V11" s="1" t="str">
        <f>CONCATENATE("&lt;image_jpg&gt;",'Raw Metadata'!G12,"&lt;/image_jpg&gt;")</f>
        <v>&lt;image_jpg&gt;aka_word-list_1971_03.jpg&lt;/image_jpg&gt;</v>
      </c>
      <c r="W11" s="1" t="str">
        <f>CONCATENATE("&lt;image_jpg2&gt;",'Raw Metadata'!H12,"&lt;/image_jpg2&gt;")</f>
        <v>&lt;image_jpg2&gt;&lt;/image_jpg2&gt;</v>
      </c>
      <c r="X11" s="1" t="str">
        <f>CONCATENATE("&lt;tif_quality&gt;",'Raw Metadata'!K12,"&lt;/tif_quality&gt;")</f>
        <v>&lt;tif_quality&gt;300 dpi&lt;/tif_quality&gt;</v>
      </c>
      <c r="Y11" s="1" t="str">
        <f>CONCATENATE("&lt;jpg_quality&gt;",'Raw Metadata'!L12,"&lt;/jpg_quality&gt;")</f>
        <v>&lt;jpg_quality&gt;300 dpi&lt;/jpg_quality&gt;</v>
      </c>
      <c r="Z11" s="1" t="str">
        <f>CONCATENATE("&lt;details&gt;",'Raw Metadata'!M12,"&lt;/details&gt;")</f>
        <v>&lt;details&gt;aka_record_details.html#9&lt;/details&gt;</v>
      </c>
      <c r="AA11" s="1" t="str">
        <f>CONCATENATE("&lt;rights&gt;",'Raw Metadata'!Z12,"&lt;/rights&gt;")</f>
        <v>&lt;rights&gt;This work is licensed under a Creative Commons license, available for viewing at http://creativecommons.org/licenses/by-nc/2.0/&lt;/rights&gt;</v>
      </c>
      <c r="AB11" s="1" t="str">
        <f>CONCATENATE("&lt;wordlist_no_repetition&gt;",'Raw Metadata'!AB12,"&lt;/wordlist_no_repetition&gt;")</f>
        <v>&lt;wordlist_no_repetition&gt;&lt;/wordlist_no_repetition&gt;</v>
      </c>
      <c r="AC11" s="1" t="str">
        <f>CONCATENATE("&lt;link_within_wordlist&gt;",'Raw Metadata'!AD12,"&lt;/link_within_wordlist&gt;")</f>
        <v>&lt;link_within_wordlist&gt;aka_word-list_1971_01.html#30&lt;/link_within_wordlist&gt;</v>
      </c>
      <c r="AD11" s="1" t="s">
        <v>64</v>
      </c>
    </row>
    <row r="12" spans="1:30" ht="17.25">
      <c r="A12" s="1" t="s">
        <v>63</v>
      </c>
      <c r="B12" s="1" t="str">
        <f>CONCATENATE("&lt;entry&gt;",'Raw Metadata'!A13,"&lt;/entry&gt;")</f>
        <v>&lt;entry&gt;10&lt;/entry&gt;</v>
      </c>
      <c r="C12" s="1" t="str">
        <f>CONCATENATE("&lt;lang_name&gt;",'Raw Metadata'!N13,"&lt;/lang_name&gt;")</f>
        <v>&lt;lang_name&gt;Akan&lt;/lang_name&gt;</v>
      </c>
      <c r="D12" s="1" t="str">
        <f>CONCATENATE("&lt;dialect&gt;",'Raw Metadata'!U13,"&lt;/dialect&gt;")</f>
        <v>&lt;dialect&gt;Twi dialect&lt;/dialect&gt;</v>
      </c>
      <c r="E12" s="1" t="str">
        <f>CONCATENATE("&lt;sil_code&gt;",'Raw Metadata'!O13,"&lt;/sil_code&gt;")</f>
        <v>&lt;sil_code&gt;aka&lt;/sil_code&gt;</v>
      </c>
      <c r="F12" s="1" t="str">
        <f>CONCATENATE("&lt;content&gt;",'Raw Metadata'!P13,"&lt;/content&gt;")</f>
        <v>&lt;content&gt;Word List&lt;/content&gt;</v>
      </c>
      <c r="G12" s="1" t="str">
        <f>CONCATENATE("&lt;recording_location&gt;",'Raw Metadata'!Q13,"&lt;/recording_location&gt;")</f>
        <v>&lt;recording_location&gt;UCLA Phonetics Laboratory&lt;/recording_location&gt;</v>
      </c>
      <c r="H12" s="1" t="str">
        <f>CONCATENATE("&lt;recording_date&gt;",'Raw Metadata'!R13,"&lt;/recording_date&gt;")</f>
        <v>&lt;recording_date&gt;13 October, 1971&lt;/recording_date&gt;</v>
      </c>
      <c r="I12" s="1" t="str">
        <f>CONCATENATE("&lt;fieldworkers&gt;",'Raw Metadata'!S13,"&lt;/fieldworkers&gt;")</f>
        <v>&lt;fieldworkers&gt;Unknown&lt;/fieldworkers&gt;</v>
      </c>
      <c r="J12" s="1" t="str">
        <f>CONCATENATE("&lt;origin&gt;",'Raw Metadata'!T13,"&lt;/origin&gt;")</f>
        <v>&lt;origin&gt;Speaker from Ghana&lt;/origin&gt;</v>
      </c>
      <c r="K12" s="1" t="str">
        <f>CONCATENATE("&lt;speakers&gt;",'Raw Metadata'!V13,"&lt;/speakers&gt;")</f>
        <v>&lt;speakers&gt;N/A&lt;/speakers&gt;</v>
      </c>
      <c r="L12" s="1" t="str">
        <f>CONCATENATE("&lt;filename_audio&gt;",'Raw Metadata'!B13,"&lt;/filename_audio&gt;")</f>
        <v>&lt;filename_audio&gt;aka_word-list_1971_04&lt;/filename_audio&gt;</v>
      </c>
      <c r="M12" s="1" t="str">
        <f>CONCATENATE("&lt;filename_wav&gt;",'Raw Metadata'!C13,"&lt;/filename_wav&gt;")</f>
        <v>&lt;filename_wav&gt;aka_word-list_1971_04.wav&lt;/filename_wav&gt;</v>
      </c>
      <c r="N12" s="1" t="str">
        <f>CONCATENATE("&lt;filename_mp3&gt;",'Raw Metadata'!D13,"&lt;/filename_mp3&gt;")</f>
        <v>&lt;filename_mp3&gt;aka_word-list_1971_04.mp3&lt;/filename_mp3&gt;</v>
      </c>
      <c r="O12" s="1" t="str">
        <f>CONCATENATE("&lt;wav_quality&gt;",'Raw Metadata'!W13,"&lt;/wav_quality&gt;")</f>
        <v>&lt;wav_quality&gt;44.1 kHz, 16-bit sound depth (bit rate=705 kbps)&lt;/wav_quality&gt;</v>
      </c>
      <c r="P12" s="1" t="str">
        <f>CONCATENATE("&lt;mp3_quality&gt;",'Raw Metadata'!X13,"&lt;/mp3_quality&gt;")</f>
        <v>&lt;mp3_quality&gt;56 kbps&lt;/mp3_quality&gt;</v>
      </c>
      <c r="Q12" s="1" t="str">
        <f>CONCATENATE("&lt;original_medium&gt;",'Raw Metadata'!Y13,"&lt;/original_medium&gt;")</f>
        <v>&lt;original_medium&gt;reel tape&lt;/original_medium&gt;</v>
      </c>
      <c r="R12" s="1" t="str">
        <f>CONCATENATE("&lt;wordlist&gt;",'Raw Metadata'!E13,"&lt;/wordlist&gt;")</f>
        <v>&lt;wordlist&gt;aka_word-list_1971_01.html&lt;/wordlist&gt;</v>
      </c>
      <c r="S12" s="1" t="str">
        <f>CONCATENATE("&lt;wordlist_entries&gt;",'Raw Metadata'!F13,"&lt;/wordlist_entries&gt;")</f>
        <v>&lt;wordlist_entries&gt;1 - 13&lt;/wordlist_entries&gt;</v>
      </c>
      <c r="T12" s="1" t="str">
        <f>CONCATENATE("&lt;image_tif&gt;",'Raw Metadata'!I13,"&lt;/image_tif&gt;")</f>
        <v>&lt;image_tif&gt;aka_word-list_1971_01.tif&lt;/image_tif&gt;</v>
      </c>
      <c r="U12" s="1" t="str">
        <f>CONCATENATE("&lt;image_tif2&gt;",'Raw Metadata'!J13,"&lt;/image_tif2&gt;")</f>
        <v>&lt;image_tif2&gt;&lt;/image_tif2&gt;</v>
      </c>
      <c r="V12" s="1" t="str">
        <f>CONCATENATE("&lt;image_jpg&gt;",'Raw Metadata'!G13,"&lt;/image_jpg&gt;")</f>
        <v>&lt;image_jpg&gt;aka_word-list_1971_01.jpg&lt;/image_jpg&gt;</v>
      </c>
      <c r="W12" s="1" t="str">
        <f>CONCATENATE("&lt;image_jpg2&gt;",'Raw Metadata'!H13,"&lt;/image_jpg2&gt;")</f>
        <v>&lt;image_jpg2&gt;&lt;/image_jpg2&gt;</v>
      </c>
      <c r="X12" s="1" t="str">
        <f>CONCATENATE("&lt;tif_quality&gt;",'Raw Metadata'!K13,"&lt;/tif_quality&gt;")</f>
        <v>&lt;tif_quality&gt;300 dpi&lt;/tif_quality&gt;</v>
      </c>
      <c r="Y12" s="1" t="str">
        <f>CONCATENATE("&lt;jpg_quality&gt;",'Raw Metadata'!L13,"&lt;/jpg_quality&gt;")</f>
        <v>&lt;jpg_quality&gt;300 dpi&lt;/jpg_quality&gt;</v>
      </c>
      <c r="Z12" s="1" t="str">
        <f>CONCATENATE("&lt;details&gt;",'Raw Metadata'!M13,"&lt;/details&gt;")</f>
        <v>&lt;details&gt;aka_record_details.html#10&lt;/details&gt;</v>
      </c>
      <c r="AA12" s="1" t="str">
        <f>CONCATENATE("&lt;rights&gt;",'Raw Metadata'!Z13,"&lt;/rights&gt;")</f>
        <v>&lt;rights&gt;This work is licensed under a Creative Commons license, available for viewing at http://creativecommons.org/licenses/by-nc/2.0/&lt;/rights&gt;</v>
      </c>
      <c r="AB12" s="1" t="str">
        <f>CONCATENATE("&lt;wordlist_no_repetition&gt;",'Raw Metadata'!AB13,"&lt;/wordlist_no_repetition&gt;")</f>
        <v>&lt;wordlist_no_repetition&gt;aka_word-list_1971_01.html&lt;/wordlist_no_repetition&gt;</v>
      </c>
      <c r="AC12" s="1" t="str">
        <f>CONCATENATE("&lt;link_within_wordlist&gt;",'Raw Metadata'!AD13,"&lt;/link_within_wordlist&gt;")</f>
        <v>&lt;link_within_wordlist&gt;aka_word-list_1971_01.html#1&lt;/link_within_wordlist&gt;</v>
      </c>
      <c r="AD12" s="1" t="s">
        <v>64</v>
      </c>
    </row>
    <row r="13" spans="1:30" ht="17.25">
      <c r="A13" s="1" t="s">
        <v>63</v>
      </c>
      <c r="B13" s="1" t="str">
        <f>CONCATENATE("&lt;entry&gt;",'Raw Metadata'!A14,"&lt;/entry&gt;")</f>
        <v>&lt;entry&gt;11&lt;/entry&gt;</v>
      </c>
      <c r="C13" s="1" t="str">
        <f>CONCATENATE("&lt;lang_name&gt;",'Raw Metadata'!N14,"&lt;/lang_name&gt;")</f>
        <v>&lt;lang_name&gt;Akan&lt;/lang_name&gt;</v>
      </c>
      <c r="D13" s="1" t="str">
        <f>CONCATENATE("&lt;dialect&gt;",'Raw Metadata'!U14,"&lt;/dialect&gt;")</f>
        <v>&lt;dialect&gt;Twi dialect&lt;/dialect&gt;</v>
      </c>
      <c r="E13" s="1" t="str">
        <f>CONCATENATE("&lt;sil_code&gt;",'Raw Metadata'!O14,"&lt;/sil_code&gt;")</f>
        <v>&lt;sil_code&gt;aka&lt;/sil_code&gt;</v>
      </c>
      <c r="F13" s="1" t="str">
        <f>CONCATENATE("&lt;content&gt;",'Raw Metadata'!P14,"&lt;/content&gt;")</f>
        <v>&lt;content&gt;Word List&lt;/content&gt;</v>
      </c>
      <c r="G13" s="1" t="str">
        <f>CONCATENATE("&lt;recording_location&gt;",'Raw Metadata'!Q14,"&lt;/recording_location&gt;")</f>
        <v>&lt;recording_location&gt;UCLA Phonetics Laboratory&lt;/recording_location&gt;</v>
      </c>
      <c r="H13" s="1" t="str">
        <f>CONCATENATE("&lt;recording_date&gt;",'Raw Metadata'!R14,"&lt;/recording_date&gt;")</f>
        <v>&lt;recording_date&gt;13 October, 1971&lt;/recording_date&gt;</v>
      </c>
      <c r="I13" s="1" t="str">
        <f>CONCATENATE("&lt;fieldworkers&gt;",'Raw Metadata'!S14,"&lt;/fieldworkers&gt;")</f>
        <v>&lt;fieldworkers&gt;Unknown&lt;/fieldworkers&gt;</v>
      </c>
      <c r="J13" s="1" t="str">
        <f>CONCATENATE("&lt;origin&gt;",'Raw Metadata'!T14,"&lt;/origin&gt;")</f>
        <v>&lt;origin&gt;Speaker from Ghana&lt;/origin&gt;</v>
      </c>
      <c r="K13" s="1" t="str">
        <f>CONCATENATE("&lt;speakers&gt;",'Raw Metadata'!V14,"&lt;/speakers&gt;")</f>
        <v>&lt;speakers&gt;N/A&lt;/speakers&gt;</v>
      </c>
      <c r="L13" s="1" t="str">
        <f>CONCATENATE("&lt;filename_audio&gt;",'Raw Metadata'!B14,"&lt;/filename_audio&gt;")</f>
        <v>&lt;filename_audio&gt;aka_word-list_1971_05&lt;/filename_audio&gt;</v>
      </c>
      <c r="M13" s="1" t="str">
        <f>CONCATENATE("&lt;filename_wav&gt;",'Raw Metadata'!C14,"&lt;/filename_wav&gt;")</f>
        <v>&lt;filename_wav&gt;aka_word-list_1971_05.wav&lt;/filename_wav&gt;</v>
      </c>
      <c r="N13" s="1" t="str">
        <f>CONCATENATE("&lt;filename_mp3&gt;",'Raw Metadata'!D14,"&lt;/filename_mp3&gt;")</f>
        <v>&lt;filename_mp3&gt;aka_word-list_1971_05.mp3&lt;/filename_mp3&gt;</v>
      </c>
      <c r="O13" s="1" t="str">
        <f>CONCATENATE("&lt;wav_quality&gt;",'Raw Metadata'!W14,"&lt;/wav_quality&gt;")</f>
        <v>&lt;wav_quality&gt;44.1 kHz, 16-bit sound depth (bit rate=705 kbps)&lt;/wav_quality&gt;</v>
      </c>
      <c r="P13" s="1" t="str">
        <f>CONCATENATE("&lt;mp3_quality&gt;",'Raw Metadata'!X14,"&lt;/mp3_quality&gt;")</f>
        <v>&lt;mp3_quality&gt;56 kbps&lt;/mp3_quality&gt;</v>
      </c>
      <c r="Q13" s="1" t="str">
        <f>CONCATENATE("&lt;original_medium&gt;",'Raw Metadata'!Y14,"&lt;/original_medium&gt;")</f>
        <v>&lt;original_medium&gt;reel tape&lt;/original_medium&gt;</v>
      </c>
      <c r="R13" s="1" t="str">
        <f>CONCATENATE("&lt;wordlist&gt;",'Raw Metadata'!E14,"&lt;/wordlist&gt;")</f>
        <v>&lt;wordlist&gt;aka_word-list_1971_01.html&lt;/wordlist&gt;</v>
      </c>
      <c r="S13" s="1" t="str">
        <f>CONCATENATE("&lt;wordlist_entries&gt;",'Raw Metadata'!F14,"&lt;/wordlist_entries&gt;")</f>
        <v>&lt;wordlist_entries&gt;14 - 29&lt;/wordlist_entries&gt;</v>
      </c>
      <c r="T13" s="1" t="str">
        <f>CONCATENATE("&lt;image_tif&gt;",'Raw Metadata'!I14,"&lt;/image_tif&gt;")</f>
        <v>&lt;image_tif&gt;aka_word-list_1971_02.tif&lt;/image_tif&gt;</v>
      </c>
      <c r="U13" s="1" t="str">
        <f>CONCATENATE("&lt;image_tif2&gt;",'Raw Metadata'!J14,"&lt;/image_tif2&gt;")</f>
        <v>&lt;image_tif2&gt;&lt;/image_tif2&gt;</v>
      </c>
      <c r="V13" s="1" t="str">
        <f>CONCATENATE("&lt;image_jpg&gt;",'Raw Metadata'!G14,"&lt;/image_jpg&gt;")</f>
        <v>&lt;image_jpg&gt;aka_word-list_1971_02.jpg&lt;/image_jpg&gt;</v>
      </c>
      <c r="W13" s="1" t="str">
        <f>CONCATENATE("&lt;image_jpg2&gt;",'Raw Metadata'!H14,"&lt;/image_jpg2&gt;")</f>
        <v>&lt;image_jpg2&gt;&lt;/image_jpg2&gt;</v>
      </c>
      <c r="X13" s="1" t="str">
        <f>CONCATENATE("&lt;tif_quality&gt;",'Raw Metadata'!K14,"&lt;/tif_quality&gt;")</f>
        <v>&lt;tif_quality&gt;300 dpi&lt;/tif_quality&gt;</v>
      </c>
      <c r="Y13" s="1" t="str">
        <f>CONCATENATE("&lt;jpg_quality&gt;",'Raw Metadata'!L14,"&lt;/jpg_quality&gt;")</f>
        <v>&lt;jpg_quality&gt;300 dpi&lt;/jpg_quality&gt;</v>
      </c>
      <c r="Z13" s="1" t="str">
        <f>CONCATENATE("&lt;details&gt;",'Raw Metadata'!M14,"&lt;/details&gt;")</f>
        <v>&lt;details&gt;aka_record_details.html#11&lt;/details&gt;</v>
      </c>
      <c r="AA13" s="1" t="str">
        <f>CONCATENATE("&lt;rights&gt;",'Raw Metadata'!Z14,"&lt;/rights&gt;")</f>
        <v>&lt;rights&gt;This work is licensed under a Creative Commons license, available for viewing at http://creativecommons.org/licenses/by-nc/2.0/&lt;/rights&gt;</v>
      </c>
      <c r="AB13" s="1" t="str">
        <f>CONCATENATE("&lt;wordlist_no_repetition&gt;",'Raw Metadata'!AB14,"&lt;/wordlist_no_repetition&gt;")</f>
        <v>&lt;wordlist_no_repetition&gt;&lt;/wordlist_no_repetition&gt;</v>
      </c>
      <c r="AC13" s="1" t="str">
        <f>CONCATENATE("&lt;link_within_wordlist&gt;",'Raw Metadata'!AD14,"&lt;/link_within_wordlist&gt;")</f>
        <v>&lt;link_within_wordlist&gt;aka_word-list_1971_01.html#14&lt;/link_within_wordlist&gt;</v>
      </c>
      <c r="AD13" s="1" t="s">
        <v>64</v>
      </c>
    </row>
    <row r="14" spans="1:30" ht="17.25">
      <c r="A14" s="1" t="s">
        <v>63</v>
      </c>
      <c r="B14" s="1" t="str">
        <f>CONCATENATE("&lt;entry&gt;",'Raw Metadata'!A15,"&lt;/entry&gt;")</f>
        <v>&lt;entry&gt;12&lt;/entry&gt;</v>
      </c>
      <c r="C14" s="1" t="str">
        <f>CONCATENATE("&lt;lang_name&gt;",'Raw Metadata'!N15,"&lt;/lang_name&gt;")</f>
        <v>&lt;lang_name&gt;Akan&lt;/lang_name&gt;</v>
      </c>
      <c r="D14" s="1" t="str">
        <f>CONCATENATE("&lt;dialect&gt;",'Raw Metadata'!U15,"&lt;/dialect&gt;")</f>
        <v>&lt;dialect&gt;Twi dialect&lt;/dialect&gt;</v>
      </c>
      <c r="E14" s="1" t="str">
        <f>CONCATENATE("&lt;sil_code&gt;",'Raw Metadata'!O15,"&lt;/sil_code&gt;")</f>
        <v>&lt;sil_code&gt;aka&lt;/sil_code&gt;</v>
      </c>
      <c r="F14" s="1" t="str">
        <f>CONCATENATE("&lt;content&gt;",'Raw Metadata'!P15,"&lt;/content&gt;")</f>
        <v>&lt;content&gt;Word List&lt;/content&gt;</v>
      </c>
      <c r="G14" s="1" t="str">
        <f>CONCATENATE("&lt;recording_location&gt;",'Raw Metadata'!Q15,"&lt;/recording_location&gt;")</f>
        <v>&lt;recording_location&gt;UCLA Phonetics Laboratory&lt;/recording_location&gt;</v>
      </c>
      <c r="H14" s="1" t="str">
        <f>CONCATENATE("&lt;recording_date&gt;",'Raw Metadata'!R15,"&lt;/recording_date&gt;")</f>
        <v>&lt;recording_date&gt;13 October, 1971&lt;/recording_date&gt;</v>
      </c>
      <c r="I14" s="1" t="str">
        <f>CONCATENATE("&lt;fieldworkers&gt;",'Raw Metadata'!S15,"&lt;/fieldworkers&gt;")</f>
        <v>&lt;fieldworkers&gt;Unknown&lt;/fieldworkers&gt;</v>
      </c>
      <c r="J14" s="1" t="str">
        <f>CONCATENATE("&lt;origin&gt;",'Raw Metadata'!T15,"&lt;/origin&gt;")</f>
        <v>&lt;origin&gt;Speaker from Ghana&lt;/origin&gt;</v>
      </c>
      <c r="K14" s="1" t="str">
        <f>CONCATENATE("&lt;speakers&gt;",'Raw Metadata'!V15,"&lt;/speakers&gt;")</f>
        <v>&lt;speakers&gt;N/A&lt;/speakers&gt;</v>
      </c>
      <c r="L14" s="1" t="str">
        <f>CONCATENATE("&lt;filename_audio&gt;",'Raw Metadata'!B15,"&lt;/filename_audio&gt;")</f>
        <v>&lt;filename_audio&gt;aka_word-list_1971_06&lt;/filename_audio&gt;</v>
      </c>
      <c r="M14" s="1" t="str">
        <f>CONCATENATE("&lt;filename_wav&gt;",'Raw Metadata'!C15,"&lt;/filename_wav&gt;")</f>
        <v>&lt;filename_wav&gt;aka_word-list_1971_06.wav&lt;/filename_wav&gt;</v>
      </c>
      <c r="N14" s="1" t="str">
        <f>CONCATENATE("&lt;filename_mp3&gt;",'Raw Metadata'!D15,"&lt;/filename_mp3&gt;")</f>
        <v>&lt;filename_mp3&gt;aka_word-list_1971_06.mp3&lt;/filename_mp3&gt;</v>
      </c>
      <c r="O14" s="1" t="str">
        <f>CONCATENATE("&lt;wav_quality&gt;",'Raw Metadata'!W15,"&lt;/wav_quality&gt;")</f>
        <v>&lt;wav_quality&gt;44.1 kHz, 16-bit sound depth (bit rate=705 kbps)&lt;/wav_quality&gt;</v>
      </c>
      <c r="P14" s="1" t="str">
        <f>CONCATENATE("&lt;mp3_quality&gt;",'Raw Metadata'!X15,"&lt;/mp3_quality&gt;")</f>
        <v>&lt;mp3_quality&gt;56 kbps&lt;/mp3_quality&gt;</v>
      </c>
      <c r="Q14" s="1" t="str">
        <f>CONCATENATE("&lt;original_medium&gt;",'Raw Metadata'!Y15,"&lt;/original_medium&gt;")</f>
        <v>&lt;original_medium&gt;reel tape&lt;/original_medium&gt;</v>
      </c>
      <c r="R14" s="1" t="str">
        <f>CONCATENATE("&lt;wordlist&gt;",'Raw Metadata'!E15,"&lt;/wordlist&gt;")</f>
        <v>&lt;wordlist&gt;aka_word-list_1971_01.html&lt;/wordlist&gt;</v>
      </c>
      <c r="S14" s="1" t="str">
        <f>CONCATENATE("&lt;wordlist_entries&gt;",'Raw Metadata'!F15,"&lt;/wordlist_entries&gt;")</f>
        <v>&lt;wordlist_entries&gt;30 - 40&lt;/wordlist_entries&gt;</v>
      </c>
      <c r="T14" s="1" t="str">
        <f>CONCATENATE("&lt;image_tif&gt;",'Raw Metadata'!I15,"&lt;/image_tif&gt;")</f>
        <v>&lt;image_tif&gt;aka_word-list_1971_03.tif&lt;/image_tif&gt;</v>
      </c>
      <c r="U14" s="1" t="str">
        <f>CONCATENATE("&lt;image_tif2&gt;",'Raw Metadata'!J15,"&lt;/image_tif2&gt;")</f>
        <v>&lt;image_tif2&gt;&lt;/image_tif2&gt;</v>
      </c>
      <c r="V14" s="1" t="str">
        <f>CONCATENATE("&lt;image_jpg&gt;",'Raw Metadata'!G15,"&lt;/image_jpg&gt;")</f>
        <v>&lt;image_jpg&gt;aka_word-list_1971_03.jpg&lt;/image_jpg&gt;</v>
      </c>
      <c r="W14" s="1" t="str">
        <f>CONCATENATE("&lt;image_jpg2&gt;",'Raw Metadata'!H15,"&lt;/image_jpg2&gt;")</f>
        <v>&lt;image_jpg2&gt;&lt;/image_jpg2&gt;</v>
      </c>
      <c r="X14" s="1" t="str">
        <f>CONCATENATE("&lt;tif_quality&gt;",'Raw Metadata'!K15,"&lt;/tif_quality&gt;")</f>
        <v>&lt;tif_quality&gt;300 dpi&lt;/tif_quality&gt;</v>
      </c>
      <c r="Y14" s="1" t="str">
        <f>CONCATENATE("&lt;jpg_quality&gt;",'Raw Metadata'!L15,"&lt;/jpg_quality&gt;")</f>
        <v>&lt;jpg_quality&gt;300 dpi&lt;/jpg_quality&gt;</v>
      </c>
      <c r="Z14" s="1" t="str">
        <f>CONCATENATE("&lt;details&gt;",'Raw Metadata'!M15,"&lt;/details&gt;")</f>
        <v>&lt;details&gt;aka_record_details.html#12&lt;/details&gt;</v>
      </c>
      <c r="AA14" s="1" t="str">
        <f>CONCATENATE("&lt;rights&gt;",'Raw Metadata'!Z15,"&lt;/rights&gt;")</f>
        <v>&lt;rights&gt;This work is licensed under a Creative Commons license, available for viewing at http://creativecommons.org/licenses/by-nc/2.0/&lt;/rights&gt;</v>
      </c>
      <c r="AB14" s="1" t="str">
        <f>CONCATENATE("&lt;wordlist_no_repetition&gt;",'Raw Metadata'!AB15,"&lt;/wordlist_no_repetition&gt;")</f>
        <v>&lt;wordlist_no_repetition&gt;&lt;/wordlist_no_repetition&gt;</v>
      </c>
      <c r="AC14" s="1" t="str">
        <f>CONCATENATE("&lt;link_within_wordlist&gt;",'Raw Metadata'!AD15,"&lt;/link_within_wordlist&gt;")</f>
        <v>&lt;link_within_wordlist&gt;aka_word-list_1971_01.html#30&lt;/link_within_wordlist&gt;</v>
      </c>
      <c r="AD14" s="1" t="s">
        <v>64</v>
      </c>
    </row>
    <row r="15" spans="1:30" ht="17.25">
      <c r="A15" s="1" t="s">
        <v>63</v>
      </c>
      <c r="B15" s="1" t="str">
        <f>CONCATENATE("&lt;entry&gt;",'Raw Metadata'!A16,"&lt;/entry&gt;")</f>
        <v>&lt;entry&gt;13&lt;/entry&gt;</v>
      </c>
      <c r="C15" s="1" t="str">
        <f>CONCATENATE("&lt;lang_name&gt;",'Raw Metadata'!N16,"&lt;/lang_name&gt;")</f>
        <v>&lt;lang_name&gt;Akan&lt;/lang_name&gt;</v>
      </c>
      <c r="D15" s="1" t="str">
        <f>CONCATENATE("&lt;dialect&gt;",'Raw Metadata'!U16,"&lt;/dialect&gt;")</f>
        <v>&lt;dialect&gt;Asante dialect&lt;/dialect&gt;</v>
      </c>
      <c r="E15" s="1" t="str">
        <f>CONCATENATE("&lt;sil_code&gt;",'Raw Metadata'!O16,"&lt;/sil_code&gt;")</f>
        <v>&lt;sil_code&gt;aka&lt;/sil_code&gt;</v>
      </c>
      <c r="F15" s="1" t="str">
        <f>CONCATENATE("&lt;content&gt;",'Raw Metadata'!P16,"&lt;/content&gt;")</f>
        <v>&lt;content&gt;Conversation&lt;/content&gt;</v>
      </c>
      <c r="G15" s="1" t="str">
        <f>CONCATENATE("&lt;recording_location&gt;",'Raw Metadata'!Q16,"&lt;/recording_location&gt;")</f>
        <v>&lt;recording_location&gt;UCLA Phonetics Laboratory&lt;/recording_location&gt;</v>
      </c>
      <c r="H15" s="1" t="str">
        <f>CONCATENATE("&lt;recording_date&gt;",'Raw Metadata'!R16,"&lt;/recording_date&gt;")</f>
        <v>&lt;recording_date&gt;27 September, 1980&lt;/recording_date&gt;</v>
      </c>
      <c r="I15" s="1" t="str">
        <f>CONCATENATE("&lt;fieldworkers&gt;",'Raw Metadata'!S16,"&lt;/fieldworkers&gt;")</f>
        <v>&lt;fieldworkers&gt;UCLA Phonetics Laboratory&lt;/fieldworkers&gt;</v>
      </c>
      <c r="J15" s="1" t="str">
        <f>CONCATENATE("&lt;origin&gt;",'Raw Metadata'!T16,"&lt;/origin&gt;")</f>
        <v>&lt;origin&gt;Speakers from Kumasi, Ghana&lt;/origin&gt;</v>
      </c>
      <c r="K15" s="1" t="str">
        <f>CONCATENATE("&lt;speakers&gt;",'Raw Metadata'!V16,"&lt;/speakers&gt;")</f>
        <v>&lt;speakers&gt;C, T&lt;/speakers&gt;</v>
      </c>
      <c r="L15" s="1" t="str">
        <f>CONCATENATE("&lt;filename_audio&gt;",'Raw Metadata'!B16,"&lt;/filename_audio&gt;")</f>
        <v>&lt;filename_audio&gt;aka_conversation_1980_01&lt;/filename_audio&gt;</v>
      </c>
      <c r="M15" s="1" t="str">
        <f>CONCATENATE("&lt;filename_wav&gt;",'Raw Metadata'!C16,"&lt;/filename_wav&gt;")</f>
        <v>&lt;filename_wav&gt;aka_conversation_1980_01.wav&lt;/filename_wav&gt;</v>
      </c>
      <c r="N15" s="1" t="str">
        <f>CONCATENATE("&lt;filename_mp3&gt;",'Raw Metadata'!D16,"&lt;/filename_mp3&gt;")</f>
        <v>&lt;filename_mp3&gt;aka_conversation_1980_01.mp3&lt;/filename_mp3&gt;</v>
      </c>
      <c r="O15" s="1" t="str">
        <f>CONCATENATE("&lt;wav_quality&gt;",'Raw Metadata'!W16,"&lt;/wav_quality&gt;")</f>
        <v>&lt;wav_quality&gt;44.1 kHz, 16-bit sound depth (bit rate=705 kbps)&lt;/wav_quality&gt;</v>
      </c>
      <c r="P15" s="1" t="str">
        <f>CONCATENATE("&lt;mp3_quality&gt;",'Raw Metadata'!X16,"&lt;/mp3_quality&gt;")</f>
        <v>&lt;mp3_quality&gt;56 kbps&lt;/mp3_quality&gt;</v>
      </c>
      <c r="Q15" s="1" t="str">
        <f>CONCATENATE("&lt;original_medium&gt;",'Raw Metadata'!Y16,"&lt;/original_medium&gt;")</f>
        <v>&lt;original_medium&gt;reel tape&lt;/original_medium&gt;</v>
      </c>
      <c r="R15" s="1" t="str">
        <f>CONCATENATE("&lt;wordlist&gt;",'Raw Metadata'!E16,"&lt;/wordlist&gt;")</f>
        <v>&lt;wordlist&gt;aka_conversation_1980_01.html&lt;/wordlist&gt;</v>
      </c>
      <c r="S15" s="1" t="str">
        <f>CONCATENATE("&lt;wordlist_entries&gt;",'Raw Metadata'!F16,"&lt;/wordlist_entries&gt;")</f>
        <v>&lt;wordlist_entries&gt;1 - 74&lt;/wordlist_entries&gt;</v>
      </c>
      <c r="T15" s="1" t="str">
        <f>CONCATENATE("&lt;image_tif&gt;",'Raw Metadata'!I16,"&lt;/image_tif&gt;")</f>
        <v>&lt;image_tif&gt;aka_conversation_1980_01.tif&lt;/image_tif&gt;</v>
      </c>
      <c r="U15" s="1" t="str">
        <f>CONCATENATE("&lt;image_tif2&gt;",'Raw Metadata'!J16,"&lt;/image_tif2&gt;")</f>
        <v>&lt;image_tif2&gt;aka_conversation_1980_02.tif&lt;/image_tif2&gt;</v>
      </c>
      <c r="V15" s="1" t="str">
        <f>CONCATENATE("&lt;image_jpg&gt;",'Raw Metadata'!G16,"&lt;/image_jpg&gt;")</f>
        <v>&lt;image_jpg&gt;aka_conversation_1980_01.jpg&lt;/image_jpg&gt;</v>
      </c>
      <c r="W15" s="1" t="str">
        <f>CONCATENATE("&lt;image_jpg2&gt;",'Raw Metadata'!H16,"&lt;/image_jpg2&gt;")</f>
        <v>&lt;image_jpg2&gt;aka_conversation_1980_02.jpg&lt;/image_jpg2&gt;</v>
      </c>
      <c r="X15" s="1" t="str">
        <f>CONCATENATE("&lt;tif_quality&gt;",'Raw Metadata'!K16,"&lt;/tif_quality&gt;")</f>
        <v>&lt;tif_quality&gt;300 dpi&lt;/tif_quality&gt;</v>
      </c>
      <c r="Y15" s="1" t="str">
        <f>CONCATENATE("&lt;jpg_quality&gt;",'Raw Metadata'!L16,"&lt;/jpg_quality&gt;")</f>
        <v>&lt;jpg_quality&gt;300 dpi&lt;/jpg_quality&gt;</v>
      </c>
      <c r="Z15" s="1" t="str">
        <f>CONCATENATE("&lt;details&gt;",'Raw Metadata'!M16,"&lt;/details&gt;")</f>
        <v>&lt;details&gt;aka_record_details.html#13&lt;/details&gt;</v>
      </c>
      <c r="AA15" s="1" t="str">
        <f>CONCATENATE("&lt;rights&gt;",'Raw Metadata'!Z16,"&lt;/rights&gt;")</f>
        <v>&lt;rights&gt;This work is licensed under a Creative Commons license, available for viewing at http://creativecommons.org/licenses/by-nc/2.0/&lt;/rights&gt;</v>
      </c>
      <c r="AB15" s="1" t="str">
        <f>CONCATENATE("&lt;wordlist_no_repetition&gt;",'Raw Metadata'!AB16,"&lt;/wordlist_no_repetition&gt;")</f>
        <v>&lt;wordlist_no_repetition&gt;aka_conversation_1980_01.html&lt;/wordlist_no_repetition&gt;</v>
      </c>
      <c r="AC15" s="1" t="str">
        <f>CONCATENATE("&lt;link_within_wordlist&gt;",'Raw Metadata'!AD16,"&lt;/link_within_wordlist&gt;")</f>
        <v>&lt;link_within_wordlist&gt;aka_conversation_1980_01.html#1&lt;/link_within_wordlist&gt;</v>
      </c>
      <c r="AD15" s="1" t="s">
        <v>64</v>
      </c>
    </row>
    <row r="16" spans="1:30" ht="17.25">
      <c r="A16" s="1" t="s">
        <v>63</v>
      </c>
      <c r="B16" s="1" t="str">
        <f>CONCATENATE("&lt;entry&gt;",'Raw Metadata'!A17,"&lt;/entry&gt;")</f>
        <v>&lt;entry&gt;14&lt;/entry&gt;</v>
      </c>
      <c r="C16" s="1" t="str">
        <f>CONCATENATE("&lt;lang_name&gt;",'Raw Metadata'!N17,"&lt;/lang_name&gt;")</f>
        <v>&lt;lang_name&gt;Akan&lt;/lang_name&gt;</v>
      </c>
      <c r="D16" s="1" t="str">
        <f>CONCATENATE("&lt;dialect&gt;",'Raw Metadata'!U17,"&lt;/dialect&gt;")</f>
        <v>&lt;dialect&gt;Asante dialect&lt;/dialect&gt;</v>
      </c>
      <c r="E16" s="1" t="str">
        <f>CONCATENATE("&lt;sil_code&gt;",'Raw Metadata'!O17,"&lt;/sil_code&gt;")</f>
        <v>&lt;sil_code&gt;aka&lt;/sil_code&gt;</v>
      </c>
      <c r="F16" s="1" t="str">
        <f>CONCATENATE("&lt;content&gt;",'Raw Metadata'!P17,"&lt;/content&gt;")</f>
        <v>&lt;content&gt;Conversation&lt;/content&gt;</v>
      </c>
      <c r="G16" s="1" t="str">
        <f>CONCATENATE("&lt;recording_location&gt;",'Raw Metadata'!Q17,"&lt;/recording_location&gt;")</f>
        <v>&lt;recording_location&gt;UCLA Phonetics Laboratory&lt;/recording_location&gt;</v>
      </c>
      <c r="H16" s="1" t="str">
        <f>CONCATENATE("&lt;recording_date&gt;",'Raw Metadata'!R17,"&lt;/recording_date&gt;")</f>
        <v>&lt;recording_date&gt;27 September, 1980&lt;/recording_date&gt;</v>
      </c>
      <c r="I16" s="1" t="str">
        <f>CONCATENATE("&lt;fieldworkers&gt;",'Raw Metadata'!S17,"&lt;/fieldworkers&gt;")</f>
        <v>&lt;fieldworkers&gt;UCLA Phonetics Laboratory&lt;/fieldworkers&gt;</v>
      </c>
      <c r="J16" s="1" t="str">
        <f>CONCATENATE("&lt;origin&gt;",'Raw Metadata'!T17,"&lt;/origin&gt;")</f>
        <v>&lt;origin&gt;Speakers from Kumasi, Ghana&lt;/origin&gt;</v>
      </c>
      <c r="K16" s="1" t="str">
        <f>CONCATENATE("&lt;speakers&gt;",'Raw Metadata'!V17,"&lt;/speakers&gt;")</f>
        <v>&lt;speakers&gt;C, T&lt;/speakers&gt;</v>
      </c>
      <c r="L16" s="1" t="str">
        <f>CONCATENATE("&lt;filename_audio&gt;",'Raw Metadata'!B17,"&lt;/filename_audio&gt;")</f>
        <v>&lt;filename_audio&gt;aka_conversation_1980_02&lt;/filename_audio&gt;</v>
      </c>
      <c r="M16" s="1" t="str">
        <f>CONCATENATE("&lt;filename_wav&gt;",'Raw Metadata'!C17,"&lt;/filename_wav&gt;")</f>
        <v>&lt;filename_wav&gt;aka_conversation_1980_02.wav&lt;/filename_wav&gt;</v>
      </c>
      <c r="N16" s="1" t="str">
        <f>CONCATENATE("&lt;filename_mp3&gt;",'Raw Metadata'!D17,"&lt;/filename_mp3&gt;")</f>
        <v>&lt;filename_mp3&gt;aka_conversation_1980_02.mp3&lt;/filename_mp3&gt;</v>
      </c>
      <c r="O16" s="1" t="str">
        <f>CONCATENATE("&lt;wav_quality&gt;",'Raw Metadata'!W17,"&lt;/wav_quality&gt;")</f>
        <v>&lt;wav_quality&gt;44.1 kHz, 16-bit sound depth (bit rate=705 kbps)&lt;/wav_quality&gt;</v>
      </c>
      <c r="P16" s="1" t="str">
        <f>CONCATENATE("&lt;mp3_quality&gt;",'Raw Metadata'!X17,"&lt;/mp3_quality&gt;")</f>
        <v>&lt;mp3_quality&gt;56 kbps&lt;/mp3_quality&gt;</v>
      </c>
      <c r="Q16" s="1" t="str">
        <f>CONCATENATE("&lt;original_medium&gt;",'Raw Metadata'!Y17,"&lt;/original_medium&gt;")</f>
        <v>&lt;original_medium&gt;reel tape&lt;/original_medium&gt;</v>
      </c>
      <c r="R16" s="1" t="str">
        <f>CONCATENATE("&lt;wordlist&gt;",'Raw Metadata'!E17,"&lt;/wordlist&gt;")</f>
        <v>&lt;wordlist&gt;aka_conversation_1980_01.html&lt;/wordlist&gt;</v>
      </c>
      <c r="S16" s="1" t="str">
        <f>CONCATENATE("&lt;wordlist_entries&gt;",'Raw Metadata'!F17,"&lt;/wordlist_entries&gt;")</f>
        <v>&lt;wordlist_entries&gt;75 - 128&lt;/wordlist_entries&gt;</v>
      </c>
      <c r="T16" s="1" t="str">
        <f>CONCATENATE("&lt;image_tif&gt;",'Raw Metadata'!I17,"&lt;/image_tif&gt;")</f>
        <v>&lt;image_tif&gt;aka_conversation_1980_03.tif&lt;/image_tif&gt;</v>
      </c>
      <c r="U16" s="1" t="str">
        <f>CONCATENATE("&lt;image_tif2&gt;",'Raw Metadata'!J17,"&lt;/image_tif2&gt;")</f>
        <v>&lt;image_tif2&gt;aka_conversation_1980_04.tif&lt;/image_tif2&gt;</v>
      </c>
      <c r="V16" s="1" t="str">
        <f>CONCATENATE("&lt;image_jpg&gt;",'Raw Metadata'!G17,"&lt;/image_jpg&gt;")</f>
        <v>&lt;image_jpg&gt;aka_conversation_1980_03.jpg&lt;/image_jpg&gt;</v>
      </c>
      <c r="W16" s="1" t="str">
        <f>CONCATENATE("&lt;image_jpg2&gt;",'Raw Metadata'!H17,"&lt;/image_jpg2&gt;")</f>
        <v>&lt;image_jpg2&gt;aka_conversation_1980_04.jpg&lt;/image_jpg2&gt;</v>
      </c>
      <c r="X16" s="1" t="str">
        <f>CONCATENATE("&lt;tif_quality&gt;",'Raw Metadata'!K17,"&lt;/tif_quality&gt;")</f>
        <v>&lt;tif_quality&gt;300 dpi&lt;/tif_quality&gt;</v>
      </c>
      <c r="Y16" s="1" t="str">
        <f>CONCATENATE("&lt;jpg_quality&gt;",'Raw Metadata'!L17,"&lt;/jpg_quality&gt;")</f>
        <v>&lt;jpg_quality&gt;300 dpi&lt;/jpg_quality&gt;</v>
      </c>
      <c r="Z16" s="1" t="str">
        <f>CONCATENATE("&lt;details&gt;",'Raw Metadata'!M17,"&lt;/details&gt;")</f>
        <v>&lt;details&gt;aka_record_details.html#14&lt;/details&gt;</v>
      </c>
      <c r="AA16" s="1" t="str">
        <f>CONCATENATE("&lt;rights&gt;",'Raw Metadata'!Z17,"&lt;/rights&gt;")</f>
        <v>&lt;rights&gt;This work is licensed under a Creative Commons license, available for viewing at http://creativecommons.org/licenses/by-nc/2.0/&lt;/rights&gt;</v>
      </c>
      <c r="AB16" s="1" t="str">
        <f>CONCATENATE("&lt;wordlist_no_repetition&gt;",'Raw Metadata'!AB17,"&lt;/wordlist_no_repetition&gt;")</f>
        <v>&lt;wordlist_no_repetition&gt;&lt;/wordlist_no_repetition&gt;</v>
      </c>
      <c r="AC16" s="1" t="str">
        <f>CONCATENATE("&lt;link_within_wordlist&gt;",'Raw Metadata'!AD17,"&lt;/link_within_wordlist&gt;")</f>
        <v>&lt;link_within_wordlist&gt;aka_conversation_1980_01.html#75&lt;/link_within_wordlist&gt;</v>
      </c>
      <c r="AD16" s="1" t="s">
        <v>64</v>
      </c>
    </row>
    <row r="17" spans="1:30" ht="17.25">
      <c r="A17" s="1" t="s">
        <v>63</v>
      </c>
      <c r="B17" s="1" t="str">
        <f>CONCATENATE("&lt;entry&gt;",'Raw Metadata'!A18,"&lt;/entry&gt;")</f>
        <v>&lt;entry&gt;15&lt;/entry&gt;</v>
      </c>
      <c r="C17" s="1" t="str">
        <f>CONCATENATE("&lt;lang_name&gt;",'Raw Metadata'!N18,"&lt;/lang_name&gt;")</f>
        <v>&lt;lang_name&gt;Akan&lt;/lang_name&gt;</v>
      </c>
      <c r="D17" s="1" t="str">
        <f>CONCATENATE("&lt;dialect&gt;",'Raw Metadata'!U18,"&lt;/dialect&gt;")</f>
        <v>&lt;dialect&gt;Asante Twi dialect&lt;/dialect&gt;</v>
      </c>
      <c r="E17" s="1" t="str">
        <f>CONCATENATE("&lt;sil_code&gt;",'Raw Metadata'!O18,"&lt;/sil_code&gt;")</f>
        <v>&lt;sil_code&gt;aka&lt;/sil_code&gt;</v>
      </c>
      <c r="F17" s="1" t="str">
        <f>CONCATENATE("&lt;content&gt;",'Raw Metadata'!P18,"&lt;/content&gt;")</f>
        <v>&lt;content&gt;Story&lt;/content&gt;</v>
      </c>
      <c r="G17" s="1" t="str">
        <f>CONCATENATE("&lt;recording_location&gt;",'Raw Metadata'!Q18,"&lt;/recording_location&gt;")</f>
        <v>&lt;recording_location&gt;Recording location not specified&lt;/recording_location&gt;</v>
      </c>
      <c r="H17" s="1" t="str">
        <f>CONCATENATE("&lt;recording_date&gt;",'Raw Metadata'!R18,"&lt;/recording_date&gt;")</f>
        <v>&lt;recording_date&gt;unknown&lt;/recording_date&gt;</v>
      </c>
      <c r="I17" s="1" t="str">
        <f>CONCATENATE("&lt;fieldworkers&gt;",'Raw Metadata'!S18,"&lt;/fieldworkers&gt;")</f>
        <v>&lt;fieldworkers&gt;Fieldworker not specified&lt;/fieldworkers&gt;</v>
      </c>
      <c r="J17" s="1" t="str">
        <f>CONCATENATE("&lt;origin&gt;",'Raw Metadata'!T18,"&lt;/origin&gt;")</f>
        <v>&lt;origin&gt;Speaker origin not specified&lt;/origin&gt;</v>
      </c>
      <c r="K17" s="1" t="str">
        <f>CONCATENATE("&lt;speakers&gt;",'Raw Metadata'!V18,"&lt;/speakers&gt;")</f>
        <v>&lt;speakers&gt;Male speaker (name as given on recording) reading The North Wind and the Sun&lt;/speakers&gt;</v>
      </c>
      <c r="L17" s="1" t="str">
        <f>CONCATENATE("&lt;filename_audio&gt;",'Raw Metadata'!B18,"&lt;/filename_audio&gt;")</f>
        <v>&lt;filename_audio&gt;aka_story_0000_01&lt;/filename_audio&gt;</v>
      </c>
      <c r="M17" s="1" t="str">
        <f>CONCATENATE("&lt;filename_wav&gt;",'Raw Metadata'!C18,"&lt;/filename_wav&gt;")</f>
        <v>&lt;filename_wav&gt;aka_story_0000_01.wav&lt;/filename_wav&gt;</v>
      </c>
      <c r="N17" s="1" t="str">
        <f>CONCATENATE("&lt;filename_mp3&gt;",'Raw Metadata'!D18,"&lt;/filename_mp3&gt;")</f>
        <v>&lt;filename_mp3&gt;aka_story_0000_01.mp3&lt;/filename_mp3&gt;</v>
      </c>
      <c r="O17" s="1" t="str">
        <f>CONCATENATE("&lt;wav_quality&gt;",'Raw Metadata'!W18,"&lt;/wav_quality&gt;")</f>
        <v>&lt;wav_quality&gt;44.1 kHz, 16-bit sound depth (bit rate=705 kbps)&lt;/wav_quality&gt;</v>
      </c>
      <c r="P17" s="1" t="str">
        <f>CONCATENATE("&lt;mp3_quality&gt;",'Raw Metadata'!X18,"&lt;/mp3_quality&gt;")</f>
        <v>&lt;mp3_quality&gt;56 kbps&lt;/mp3_quality&gt;</v>
      </c>
      <c r="Q17" s="1" t="str">
        <f>CONCATENATE("&lt;original_medium&gt;",'Raw Metadata'!Y18,"&lt;/original_medium&gt;")</f>
        <v>&lt;original_medium&gt;reel tape&lt;/original_medium&gt;</v>
      </c>
      <c r="R17" s="1" t="str">
        <f>CONCATENATE("&lt;wordlist&gt;",'Raw Metadata'!E18,"&lt;/wordlist&gt;")</f>
        <v>&lt;wordlist&gt;aka_story_0000_01.html&lt;/wordlist&gt;</v>
      </c>
      <c r="S17" s="1" t="str">
        <f>CONCATENATE("&lt;wordlist_entries&gt;",'Raw Metadata'!F18,"&lt;/wordlist_entries&gt;")</f>
        <v>&lt;wordlist_entries&gt;1 - 1&lt;/wordlist_entries&gt;</v>
      </c>
      <c r="T17" s="1" t="str">
        <f>CONCATENATE("&lt;image_tif&gt;",'Raw Metadata'!I18,"&lt;/image_tif&gt;")</f>
        <v>&lt;image_tif&gt;&lt;/image_tif&gt;</v>
      </c>
      <c r="U17" s="1" t="str">
        <f>CONCATENATE("&lt;image_tif2&gt;",'Raw Metadata'!J18,"&lt;/image_tif2&gt;")</f>
        <v>&lt;image_tif2&gt;&lt;/image_tif2&gt;</v>
      </c>
      <c r="V17" s="1" t="str">
        <f>CONCATENATE("&lt;image_jpg&gt;",'Raw Metadata'!G18,"&lt;/image_jpg&gt;")</f>
        <v>&lt;image_jpg&gt;&lt;/image_jpg&gt;</v>
      </c>
      <c r="W17" s="1" t="str">
        <f>CONCATENATE("&lt;image_jpg2&gt;",'Raw Metadata'!H18,"&lt;/image_jpg2&gt;")</f>
        <v>&lt;image_jpg2&gt;&lt;/image_jpg2&gt;</v>
      </c>
      <c r="X17" s="1" t="str">
        <f>CONCATENATE("&lt;tif_quality&gt;",'Raw Metadata'!K18,"&lt;/tif_quality&gt;")</f>
        <v>&lt;tif_quality&gt;300 dpi&lt;/tif_quality&gt;</v>
      </c>
      <c r="Y17" s="1" t="str">
        <f>CONCATENATE("&lt;jpg_quality&gt;",'Raw Metadata'!L18,"&lt;/jpg_quality&gt;")</f>
        <v>&lt;jpg_quality&gt;300 dpi&lt;/jpg_quality&gt;</v>
      </c>
      <c r="Z17" s="1" t="str">
        <f>CONCATENATE("&lt;details&gt;",'Raw Metadata'!M18,"&lt;/details&gt;")</f>
        <v>&lt;details&gt;aka_record_details.html#15&lt;/details&gt;</v>
      </c>
      <c r="AA17" s="1" t="str">
        <f>CONCATENATE("&lt;rights&gt;",'Raw Metadata'!Z18,"&lt;/rights&gt;")</f>
        <v>&lt;rights&gt;This work is licensed under a Creative Commons license, available for viewing at http://creativecommons.org/licenses/by-nc/2.0/&lt;/rights&gt;</v>
      </c>
      <c r="AB17" s="1" t="str">
        <f>CONCATENATE("&lt;wordlist_no_repetition&gt;",'Raw Metadata'!AB18,"&lt;/wordlist_no_repetition&gt;")</f>
        <v>&lt;wordlist_no_repetition&gt;aka_story_0000_01.html&lt;/wordlist_no_repetition&gt;</v>
      </c>
      <c r="AC17" s="1" t="str">
        <f>CONCATENATE("&lt;link_within_wordlist&gt;",'Raw Metadata'!AD18,"&lt;/link_within_wordlist&gt;")</f>
        <v>&lt;link_within_wordlist&gt;aka_story_0000_01.html#1&lt;/link_within_wordlist&gt;</v>
      </c>
      <c r="AD17" s="1" t="s">
        <v>64</v>
      </c>
    </row>
    <row r="18" ht="17.25">
      <c r="A18" s="1" t="s">
        <v>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linguist</dc:creator>
  <cp:keywords/>
  <dc:description/>
  <cp:lastModifiedBy>kv</cp:lastModifiedBy>
  <dcterms:created xsi:type="dcterms:W3CDTF">2007-10-05T20:44:33Z</dcterms:created>
  <dcterms:modified xsi:type="dcterms:W3CDTF">2008-12-29T20:49:09Z</dcterms:modified>
  <cp:category/>
  <cp:version/>
  <cp:contentType/>
  <cp:contentStatus/>
</cp:coreProperties>
</file>